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'CCFS'!$A$1:$J$62</definedName>
    <definedName name="_xlnm.Print_Area" localSheetId="1">'ConCPL'!$A$1:$I$60</definedName>
    <definedName name="_xlnm.Print_Area" localSheetId="2">'CSCE'!$A$1:$O$90</definedName>
    <definedName name="Z_A0037B10_1F21_4048_A65B_479EC77F5561_.wvu.PrintArea" localSheetId="3" hidden="1">'CCFS'!$A$1:$J$62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'CCFS'!$15:$33,'CCFS'!$35:$42,'CCFS'!$44:$47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'CCFS'!$A$1:$J$62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<sst xmlns="http://schemas.openxmlformats.org/spreadsheetml/2006/main" count="242" uniqueCount="150">
  <si>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</si>
  <si>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</si>
  <si>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</si>
  <si>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</si>
  <si>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</si>
  <si>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</si>
  <si>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</si>
  <si>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</si>
  <si>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</si>
  <si>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</si>
  <si>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</si>
  <si>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</si>
  <si>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</si>
  <si>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</si>
  <si>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</si>
  <si>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</si>
  <si>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</si>
  <si>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</si>
  <si>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</si>
  <si>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</si>
  <si>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</si>
  <si>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</si>
  <si>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</si>
  <si>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</si>
  <si>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</si>
  <si>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</si>
  <si>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</si>
  <si>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</si>
  <si>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</si>
  <si>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</si>
  <si>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</si>
  <si>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</si>
  <si>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</si>
  <si>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</si>
  <si>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</si>
  <si>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</si>
  <si>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</si>
  <si>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</si>
  <si>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</si>
  <si>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</si>
  <si>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</si>
  <si>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</si>
  <si>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</si>
  <si>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</si>
  <si>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</si>
  <si>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</si>
  <si>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</si>
  <si>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</si>
  <si>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</si>
  <si>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</si>
  <si>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</si>
  <si>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</si>
  <si>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</si>
  <si>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</si>
  <si>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</si>
  <si>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</si>
  <si>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</si>
  <si>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</si>
  <si>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</si>
  <si>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</si>
  <si>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</si>
  <si>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</si>
  <si>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</si>
  <si>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</si>
  <si>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</si>
  <si>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</si>
  <si>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</si>
  <si>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</si>
  <si>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</si>
  <si>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</si>
  <si>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</si>
  <si>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</si>
  <si>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</si>
  <si>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</si>
  <si>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</si>
  <si>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</si>
  <si>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</si>
  <si>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</si>
  <si>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</si>
  <si>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</si>
  <si>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</si>
  <si>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</si>
  <si>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</si>
  <si>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</si>
  <si>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</si>
  <si>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</si>
  <si>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</si>
  <si>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</si>
  <si>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</si>
  <si>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</si>
  <si>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</si>
  <si>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</si>
  <si>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</si>
  <si>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</si>
  <si>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</si>
  <si>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>Share of loss after tax of equity accounted associates</t>
  </si>
  <si>
    <t>Profits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</si>
  <si>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</si>
  <si>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</si>
  <si>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</si>
  <si>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</si>
  <si>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Equity attributable to equity holders of the parent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</si>
  <si>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</si>
  <si>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</si>
  <si>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</si>
  <si>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</si>
  <si>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</si>
  <si>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</si>
  <si>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</si>
  <si>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</si>
  <si>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</si>
  <si>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</si>
  <si>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</si>
  <si>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>Earnings per share attributable to equity holders of the parent:</t>
  </si>
  <si>
    <t xml:space="preserve"> - Basic (sen)</t>
  </si>
  <si>
    <t>- Diluted (sen)</t>
  </si>
  <si>
    <t>N/A</t>
  </si>
  <si>
    <t>Cash generated from operating activities</t>
  </si>
  <si>
    <t>Other operating expenses</t>
  </si>
  <si>
    <t>CONDENSED CONSOLIDATED STATEMENT OF COMPREHENSIVE INCOME</t>
  </si>
  <si>
    <t>Total comprehensive income for the period</t>
  </si>
  <si>
    <t>At 1 February 2010</t>
  </si>
  <si>
    <t>Net cash used in investing activities</t>
  </si>
  <si>
    <t>Net increase in cash and cash equivalents</t>
  </si>
  <si>
    <t>Cash and cash equivalents at end of the period</t>
  </si>
  <si>
    <t>Equity holders of the parent</t>
  </si>
  <si>
    <t>CONDENSED CONSOLIDATED STATEMENT OF CASH FLOWS</t>
  </si>
  <si>
    <t>Changes in working capital</t>
  </si>
  <si>
    <t>Net change in current assets</t>
  </si>
  <si>
    <t>Net change in current liabilities</t>
  </si>
  <si>
    <t>Available-for-sale investments</t>
  </si>
  <si>
    <t>Non-controlling interests</t>
  </si>
  <si>
    <t>Non-Controlling</t>
  </si>
  <si>
    <t>Interests</t>
  </si>
  <si>
    <t>At 1 February 2011</t>
  </si>
  <si>
    <t>CONDENSED CONSOLIDATED STATEMENT OF FINANCIAL POSITION AS AT 31 OCTOBER 2011</t>
  </si>
  <si>
    <t>For The Financial Period Ended 31 October 2011</t>
  </si>
  <si>
    <t>9 months Ended 31 October 2010</t>
  </si>
  <si>
    <t>9 months Ended 31 October 2011</t>
  </si>
  <si>
    <t>At 31 October 2010</t>
  </si>
  <si>
    <t>At 31 October 2011</t>
  </si>
  <si>
    <t>For The Financial Period Ended 31 October 2010</t>
  </si>
  <si>
    <t>Share of (loss)/profit after tax of equity accounted associates</t>
  </si>
  <si>
    <t>Income tax expense</t>
  </si>
  <si>
    <t>Other comprehensive (loss)/ income, net of tax</t>
  </si>
  <si>
    <t>Profit for the financial period</t>
  </si>
  <si>
    <t>Total comprehensive income for the financial period</t>
  </si>
  <si>
    <t>(The Condensed Consolidated Statement of Financial Position should be read in conjuction with the Audited Financial</t>
  </si>
  <si>
    <t>Statements for year ended 31 January 2011 and the accompanying notes attached to the interim financial statements)</t>
  </si>
  <si>
    <t>Adjustments for 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</si>
</sst>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43" fontId="0" fillId="0" borderId="0" xfId="42" applyNumberFormat="1" applyFont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43" fontId="0" fillId="0" borderId="0" xfId="42" applyFont="1" applyFill="1" applyBorder="1" applyAlignment="1">
      <alignment horizontal="right"/>
    </xf>
    <xf numFmtId="43" fontId="0" fillId="0" borderId="14" xfId="42" applyFont="1" applyFill="1" applyBorder="1" applyAlignment="1">
      <alignment/>
    </xf>
    <xf numFmtId="43" fontId="0" fillId="0" borderId="14" xfId="42" applyFont="1" applyBorder="1" applyAlignment="1">
      <alignment/>
    </xf>
    <xf numFmtId="43" fontId="0" fillId="0" borderId="14" xfId="42" applyFont="1" applyFill="1" applyBorder="1" applyAlignment="1">
      <alignment horizontal="right"/>
    </xf>
    <xf numFmtId="43" fontId="0" fillId="0" borderId="14" xfId="42" applyFont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16" fontId="0" fillId="0" borderId="0" xfId="0" applyNumberFormat="1" applyFont="1" applyBorder="1" applyAlignment="1" quotePrefix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SheetLayoutView="100" zoomScalePageLayoutView="0" workbookViewId="0" topLeftCell="A25">
      <selection activeCell="J36" sqref="J36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43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35"/>
      <c r="F1" s="35"/>
      <c r="G1" s="35"/>
      <c r="H1" s="35"/>
    </row>
    <row r="2" spans="2:8" ht="15.75">
      <c r="B2" s="34"/>
      <c r="C2" s="34" t="s">
        <v>31</v>
      </c>
      <c r="D2" s="34"/>
      <c r="E2" s="34"/>
      <c r="F2" s="34"/>
      <c r="G2" s="34"/>
      <c r="H2" s="34"/>
    </row>
    <row r="3" spans="2:8" ht="15.75">
      <c r="B3" s="34"/>
      <c r="C3" s="34" t="s">
        <v>30</v>
      </c>
      <c r="D3" s="34"/>
      <c r="E3" s="34"/>
      <c r="F3" s="34"/>
      <c r="G3" s="34"/>
      <c r="H3" s="34"/>
    </row>
    <row r="4" spans="1:8" ht="16.5" thickBot="1">
      <c r="A4" s="36"/>
      <c r="B4" s="36"/>
      <c r="C4" s="36"/>
      <c r="D4" s="36"/>
      <c r="E4" s="36"/>
      <c r="F4" s="36"/>
      <c r="G4" s="36"/>
      <c r="H4" s="36"/>
    </row>
    <row r="5" spans="1:8" ht="15.75">
      <c r="A5" s="22"/>
      <c r="B5" s="22"/>
      <c r="C5" s="22"/>
      <c r="D5" s="22"/>
      <c r="E5" s="22"/>
      <c r="F5" s="22"/>
      <c r="G5" s="22"/>
      <c r="H5" s="22"/>
    </row>
    <row r="6" spans="1:8" ht="15.75">
      <c r="A6" s="67"/>
      <c r="B6" s="67"/>
      <c r="C6" s="67"/>
      <c r="D6" s="67"/>
      <c r="E6" s="67"/>
      <c r="F6" s="67"/>
      <c r="G6" s="67"/>
      <c r="H6" s="67"/>
    </row>
    <row r="7" spans="1:8" ht="15.75">
      <c r="A7" s="1" t="s">
        <v>135</v>
      </c>
      <c r="B7" s="62"/>
      <c r="C7" s="62"/>
      <c r="D7" s="62"/>
      <c r="E7" s="62"/>
      <c r="F7" s="62"/>
      <c r="G7" s="62"/>
      <c r="H7" s="62"/>
    </row>
    <row r="8" spans="1:9" ht="15.75">
      <c r="A8" s="14"/>
      <c r="B8" s="55"/>
      <c r="C8" s="55"/>
      <c r="D8" s="55"/>
      <c r="E8" s="55"/>
      <c r="F8" s="55"/>
      <c r="G8" s="55"/>
      <c r="H8" s="55"/>
      <c r="I8" s="39"/>
    </row>
    <row r="9" spans="1:9" ht="15.75">
      <c r="A9" s="55"/>
      <c r="B9" s="55"/>
      <c r="C9" s="55"/>
      <c r="D9" s="55"/>
      <c r="E9" s="9" t="s">
        <v>34</v>
      </c>
      <c r="F9" s="9"/>
      <c r="G9" s="9"/>
      <c r="H9" s="9" t="s">
        <v>32</v>
      </c>
      <c r="I9" s="39"/>
    </row>
    <row r="10" spans="1:9" ht="15.75">
      <c r="A10" s="55"/>
      <c r="B10" s="55"/>
      <c r="C10" s="55"/>
      <c r="D10" s="55"/>
      <c r="E10" s="9" t="s">
        <v>33</v>
      </c>
      <c r="F10" s="9"/>
      <c r="G10" s="9"/>
      <c r="H10" s="9" t="s">
        <v>33</v>
      </c>
      <c r="I10" s="39"/>
    </row>
    <row r="11" spans="1:9" ht="15.75">
      <c r="A11" s="55"/>
      <c r="B11" s="55"/>
      <c r="C11" s="55"/>
      <c r="D11" s="55"/>
      <c r="E11" s="20">
        <v>40847</v>
      </c>
      <c r="F11" s="9"/>
      <c r="G11" s="9"/>
      <c r="H11" s="20">
        <v>40574</v>
      </c>
      <c r="I11" s="39"/>
    </row>
    <row r="12" spans="1:9" ht="15.75">
      <c r="A12" s="55"/>
      <c r="B12" s="55"/>
      <c r="C12" s="55"/>
      <c r="D12" s="55"/>
      <c r="E12" s="23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5"/>
      <c r="F13" s="55"/>
      <c r="G13" s="55"/>
      <c r="H13" s="55"/>
      <c r="I13" s="39"/>
    </row>
    <row r="14" spans="1:9" ht="15.75">
      <c r="A14" s="14" t="s">
        <v>58</v>
      </c>
      <c r="B14" s="55"/>
      <c r="C14" s="55"/>
      <c r="D14" s="55"/>
      <c r="E14" s="55"/>
      <c r="F14" s="55"/>
      <c r="G14" s="55"/>
      <c r="H14" s="55"/>
      <c r="I14" s="39"/>
    </row>
    <row r="15" spans="1:9" ht="15.75">
      <c r="A15" s="14" t="s">
        <v>59</v>
      </c>
      <c r="B15" s="55"/>
      <c r="C15" s="55"/>
      <c r="D15" s="55"/>
      <c r="E15" s="55"/>
      <c r="F15" s="55"/>
      <c r="G15" s="55"/>
      <c r="H15" s="55"/>
      <c r="I15" s="39"/>
    </row>
    <row r="16" spans="1:10" ht="15.75">
      <c r="A16" s="62"/>
      <c r="B16" s="62" t="s">
        <v>43</v>
      </c>
      <c r="C16" s="62"/>
      <c r="D16" s="55"/>
      <c r="E16" s="68">
        <v>22172</v>
      </c>
      <c r="F16" s="69"/>
      <c r="G16" s="69"/>
      <c r="H16" s="70">
        <v>21730</v>
      </c>
      <c r="I16" s="39"/>
      <c r="J16" s="44"/>
    </row>
    <row r="17" spans="1:10" ht="15.75">
      <c r="A17" s="62"/>
      <c r="B17" s="62" t="s">
        <v>57</v>
      </c>
      <c r="C17" s="62"/>
      <c r="D17" s="55"/>
      <c r="E17" s="71">
        <v>4043</v>
      </c>
      <c r="F17" s="69"/>
      <c r="G17" s="69"/>
      <c r="H17" s="72">
        <v>4107</v>
      </c>
      <c r="I17" s="39"/>
      <c r="J17" s="44"/>
    </row>
    <row r="18" spans="1:10" ht="15.75">
      <c r="A18" s="62"/>
      <c r="B18" s="62" t="s">
        <v>44</v>
      </c>
      <c r="C18" s="62"/>
      <c r="D18" s="55"/>
      <c r="E18" s="71">
        <v>9924</v>
      </c>
      <c r="F18" s="69"/>
      <c r="G18" s="69"/>
      <c r="H18" s="72">
        <v>9944</v>
      </c>
      <c r="I18" s="39"/>
      <c r="J18" s="44"/>
    </row>
    <row r="19" spans="1:10" ht="15.75">
      <c r="A19" s="62"/>
      <c r="B19" s="62" t="s">
        <v>130</v>
      </c>
      <c r="C19" s="62"/>
      <c r="D19" s="55"/>
      <c r="E19" s="71">
        <v>400</v>
      </c>
      <c r="F19" s="69"/>
      <c r="G19" s="69"/>
      <c r="H19" s="72">
        <v>400</v>
      </c>
      <c r="I19" s="39"/>
      <c r="J19" s="44"/>
    </row>
    <row r="20" spans="1:10" ht="15.75">
      <c r="A20" s="62"/>
      <c r="B20" s="62" t="s">
        <v>45</v>
      </c>
      <c r="C20" s="62"/>
      <c r="D20" s="55"/>
      <c r="E20" s="73">
        <v>57095</v>
      </c>
      <c r="F20" s="69"/>
      <c r="G20" s="69"/>
      <c r="H20" s="74">
        <v>54179</v>
      </c>
      <c r="I20" s="39"/>
      <c r="J20" s="44"/>
    </row>
    <row r="21" spans="1:10" ht="15.75">
      <c r="A21" s="62"/>
      <c r="B21" s="62"/>
      <c r="C21" s="62"/>
      <c r="D21" s="55"/>
      <c r="E21" s="75">
        <f>SUM(E16:E20)</f>
        <v>93634</v>
      </c>
      <c r="F21" s="55"/>
      <c r="G21" s="55"/>
      <c r="H21" s="75">
        <v>90360</v>
      </c>
      <c r="I21" s="39"/>
      <c r="J21" s="44"/>
    </row>
    <row r="22" spans="1:10" ht="15.75">
      <c r="A22" s="1" t="s">
        <v>60</v>
      </c>
      <c r="B22" s="62"/>
      <c r="C22" s="62"/>
      <c r="D22" s="55"/>
      <c r="E22" s="55"/>
      <c r="F22" s="55"/>
      <c r="G22" s="55"/>
      <c r="H22" s="61"/>
      <c r="I22" s="39"/>
      <c r="J22" s="44"/>
    </row>
    <row r="23" spans="1:10" ht="15.75">
      <c r="A23" s="62"/>
      <c r="B23" s="62" t="s">
        <v>92</v>
      </c>
      <c r="C23" s="62"/>
      <c r="D23" s="55"/>
      <c r="E23" s="68">
        <v>17127</v>
      </c>
      <c r="F23" s="69"/>
      <c r="G23" s="69"/>
      <c r="H23" s="70">
        <v>17892</v>
      </c>
      <c r="I23" s="39"/>
      <c r="J23" s="44"/>
    </row>
    <row r="24" spans="1:10" ht="15.75">
      <c r="A24" s="62"/>
      <c r="B24" s="62" t="s">
        <v>91</v>
      </c>
      <c r="C24" s="62"/>
      <c r="D24" s="55"/>
      <c r="E24" s="71">
        <v>13853</v>
      </c>
      <c r="F24" s="69"/>
      <c r="G24" s="69"/>
      <c r="H24" s="72">
        <v>14324</v>
      </c>
      <c r="I24" s="39"/>
      <c r="J24" s="44"/>
    </row>
    <row r="25" spans="1:10" ht="15.75">
      <c r="A25" s="62"/>
      <c r="B25" s="62" t="s">
        <v>79</v>
      </c>
      <c r="C25" s="62"/>
      <c r="D25" s="55"/>
      <c r="E25" s="71">
        <v>8426</v>
      </c>
      <c r="F25" s="69"/>
      <c r="G25" s="69"/>
      <c r="H25" s="72">
        <v>21368</v>
      </c>
      <c r="I25" s="39"/>
      <c r="J25" s="44"/>
    </row>
    <row r="26" spans="1:10" ht="15.75">
      <c r="A26" s="62"/>
      <c r="B26" s="62" t="s">
        <v>80</v>
      </c>
      <c r="C26" s="62"/>
      <c r="D26" s="55"/>
      <c r="E26" s="71">
        <v>1056</v>
      </c>
      <c r="F26" s="69"/>
      <c r="G26" s="69"/>
      <c r="H26" s="72">
        <v>812</v>
      </c>
      <c r="I26" s="39"/>
      <c r="J26" s="44"/>
    </row>
    <row r="27" spans="1:10" ht="15.75">
      <c r="A27" s="62"/>
      <c r="B27" s="62" t="s">
        <v>2</v>
      </c>
      <c r="C27" s="62"/>
      <c r="D27" s="55"/>
      <c r="E27" s="73">
        <v>74559</v>
      </c>
      <c r="F27" s="69"/>
      <c r="G27" s="69"/>
      <c r="H27" s="74">
        <v>59532</v>
      </c>
      <c r="I27" s="39"/>
      <c r="J27" s="44"/>
    </row>
    <row r="28" spans="1:10" ht="15.75">
      <c r="A28" s="62"/>
      <c r="B28" s="62"/>
      <c r="C28" s="62"/>
      <c r="D28" s="55"/>
      <c r="E28" s="69">
        <f>SUM(E23:E27)</f>
        <v>115021</v>
      </c>
      <c r="F28" s="69"/>
      <c r="G28" s="69"/>
      <c r="H28" s="69">
        <v>113928</v>
      </c>
      <c r="I28" s="39"/>
      <c r="J28" s="44"/>
    </row>
    <row r="29" spans="1:10" ht="15.75">
      <c r="A29" s="62"/>
      <c r="B29" s="62"/>
      <c r="C29" s="55"/>
      <c r="D29" s="55"/>
      <c r="E29" s="76"/>
      <c r="F29" s="55"/>
      <c r="G29" s="55"/>
      <c r="H29" s="77"/>
      <c r="I29" s="39"/>
      <c r="J29" s="44"/>
    </row>
    <row r="30" spans="1:10" ht="16.5" thickBot="1">
      <c r="A30" s="14" t="s">
        <v>56</v>
      </c>
      <c r="B30" s="62"/>
      <c r="C30" s="55"/>
      <c r="D30" s="55"/>
      <c r="E30" s="40">
        <f>+E21+E28</f>
        <v>208655</v>
      </c>
      <c r="F30" s="55"/>
      <c r="G30" s="55"/>
      <c r="H30" s="40">
        <v>204288</v>
      </c>
      <c r="I30" s="39"/>
      <c r="J30" s="44"/>
    </row>
    <row r="31" spans="1:10" ht="16.5" thickTop="1">
      <c r="A31" s="62"/>
      <c r="B31" s="55"/>
      <c r="C31" s="55"/>
      <c r="D31" s="55"/>
      <c r="E31" s="55"/>
      <c r="F31" s="55"/>
      <c r="G31" s="55"/>
      <c r="H31" s="61"/>
      <c r="I31" s="39"/>
      <c r="J31" s="44"/>
    </row>
    <row r="32" spans="1:10" ht="15.75">
      <c r="A32" s="1" t="s">
        <v>61</v>
      </c>
      <c r="B32" s="55"/>
      <c r="C32" s="55"/>
      <c r="D32" s="55"/>
      <c r="E32" s="55"/>
      <c r="F32" s="55"/>
      <c r="G32" s="55"/>
      <c r="H32" s="61"/>
      <c r="I32" s="39"/>
      <c r="J32" s="44"/>
    </row>
    <row r="33" spans="1:10" ht="15.75">
      <c r="A33" s="1" t="s">
        <v>101</v>
      </c>
      <c r="B33" s="62"/>
      <c r="C33" s="55"/>
      <c r="D33" s="55"/>
      <c r="E33" s="55"/>
      <c r="F33" s="55"/>
      <c r="G33" s="55"/>
      <c r="H33" s="61"/>
      <c r="I33" s="39"/>
      <c r="J33" s="44"/>
    </row>
    <row r="34" spans="1:10" ht="15.75">
      <c r="A34" s="62"/>
      <c r="B34" s="62" t="s">
        <v>46</v>
      </c>
      <c r="C34" s="55"/>
      <c r="D34" s="55"/>
      <c r="E34" s="70">
        <v>75831</v>
      </c>
      <c r="F34" s="55"/>
      <c r="G34" s="55"/>
      <c r="H34" s="70">
        <v>75831</v>
      </c>
      <c r="I34" s="39"/>
      <c r="J34" s="44"/>
    </row>
    <row r="35" spans="1:10" ht="15.75">
      <c r="A35" s="62"/>
      <c r="B35" s="55" t="s">
        <v>62</v>
      </c>
      <c r="C35" s="55"/>
      <c r="D35" s="55"/>
      <c r="E35" s="72">
        <f>+CSCE!F27</f>
        <v>4268</v>
      </c>
      <c r="F35" s="55"/>
      <c r="G35" s="55"/>
      <c r="H35" s="72">
        <v>4268</v>
      </c>
      <c r="I35" s="39"/>
      <c r="J35" s="44"/>
    </row>
    <row r="36" spans="1:10" ht="15.75">
      <c r="A36" s="62"/>
      <c r="B36" s="55" t="s">
        <v>63</v>
      </c>
      <c r="C36" s="55"/>
      <c r="D36" s="55"/>
      <c r="E36" s="72">
        <f>+CSCE!H27</f>
        <v>2418</v>
      </c>
      <c r="F36" s="55"/>
      <c r="G36" s="55"/>
      <c r="H36" s="72">
        <v>2418</v>
      </c>
      <c r="I36" s="39"/>
      <c r="J36" s="44"/>
    </row>
    <row r="37" spans="1:10" ht="15.75">
      <c r="A37" s="62"/>
      <c r="B37" s="55" t="s">
        <v>64</v>
      </c>
      <c r="C37" s="55"/>
      <c r="D37" s="55"/>
      <c r="E37" s="74">
        <v>107671</v>
      </c>
      <c r="F37" s="55"/>
      <c r="G37" s="55"/>
      <c r="H37" s="74">
        <v>105227</v>
      </c>
      <c r="I37" s="39"/>
      <c r="J37" s="44"/>
    </row>
    <row r="38" spans="1:10" ht="15.75">
      <c r="A38" s="62"/>
      <c r="B38" s="55"/>
      <c r="C38" s="55"/>
      <c r="D38" s="55"/>
      <c r="E38" s="70">
        <f>+E34+E35+E36+E37</f>
        <v>190188</v>
      </c>
      <c r="F38" s="55"/>
      <c r="G38" s="55"/>
      <c r="H38" s="70">
        <v>187744</v>
      </c>
      <c r="I38" s="39"/>
      <c r="J38" s="44"/>
    </row>
    <row r="39" spans="1:10" ht="15.75">
      <c r="A39" s="54" t="s">
        <v>131</v>
      </c>
      <c r="B39" s="62"/>
      <c r="C39" s="55"/>
      <c r="D39" s="55"/>
      <c r="E39" s="73">
        <v>5284</v>
      </c>
      <c r="F39" s="55"/>
      <c r="G39" s="55"/>
      <c r="H39" s="74">
        <v>4830</v>
      </c>
      <c r="I39" s="39"/>
      <c r="J39" s="44"/>
    </row>
    <row r="40" spans="1:10" ht="15.75">
      <c r="A40" s="1" t="s">
        <v>70</v>
      </c>
      <c r="B40" s="14"/>
      <c r="C40" s="55"/>
      <c r="D40" s="55"/>
      <c r="E40" s="19">
        <f>+E38+E39</f>
        <v>195472</v>
      </c>
      <c r="F40" s="55"/>
      <c r="G40" s="55"/>
      <c r="H40" s="19">
        <v>192574</v>
      </c>
      <c r="I40" s="39"/>
      <c r="J40" s="44"/>
    </row>
    <row r="41" spans="1:10" ht="15.75">
      <c r="A41" s="62"/>
      <c r="B41" s="14"/>
      <c r="C41" s="55"/>
      <c r="D41" s="55"/>
      <c r="E41" s="65"/>
      <c r="F41" s="55"/>
      <c r="G41" s="55"/>
      <c r="H41" s="65"/>
      <c r="I41" s="39"/>
      <c r="J41" s="44"/>
    </row>
    <row r="42" spans="1:10" ht="15.75">
      <c r="A42" s="1" t="s">
        <v>65</v>
      </c>
      <c r="B42" s="14"/>
      <c r="C42" s="55"/>
      <c r="D42" s="55"/>
      <c r="E42" s="55"/>
      <c r="F42" s="55"/>
      <c r="G42" s="55"/>
      <c r="H42" s="65"/>
      <c r="I42" s="39"/>
      <c r="J42" s="44"/>
    </row>
    <row r="43" spans="1:10" ht="15.75">
      <c r="A43" s="62"/>
      <c r="B43" s="55" t="s">
        <v>66</v>
      </c>
      <c r="C43" s="55"/>
      <c r="D43" s="55"/>
      <c r="E43" s="78">
        <v>15</v>
      </c>
      <c r="F43" s="55"/>
      <c r="G43" s="55"/>
      <c r="H43" s="78">
        <v>15</v>
      </c>
      <c r="I43" s="39"/>
      <c r="J43" s="44"/>
    </row>
    <row r="44" spans="1:10" ht="15.75">
      <c r="A44" s="62"/>
      <c r="B44" s="14"/>
      <c r="C44" s="55"/>
      <c r="D44" s="55"/>
      <c r="E44" s="65">
        <f>+E43</f>
        <v>15</v>
      </c>
      <c r="F44" s="55"/>
      <c r="G44" s="55"/>
      <c r="H44" s="65">
        <v>15</v>
      </c>
      <c r="I44" s="39"/>
      <c r="J44" s="44"/>
    </row>
    <row r="45" spans="1:10" ht="15.75">
      <c r="A45" s="1" t="s">
        <v>67</v>
      </c>
      <c r="B45" s="55"/>
      <c r="C45" s="55"/>
      <c r="D45" s="55"/>
      <c r="E45" s="55"/>
      <c r="F45" s="55"/>
      <c r="G45" s="55"/>
      <c r="H45" s="61"/>
      <c r="I45" s="39"/>
      <c r="J45" s="44"/>
    </row>
    <row r="46" spans="1:10" ht="15.75">
      <c r="A46" s="62"/>
      <c r="B46" s="55" t="s">
        <v>82</v>
      </c>
      <c r="C46" s="55"/>
      <c r="D46" s="55"/>
      <c r="E46" s="68">
        <v>12530</v>
      </c>
      <c r="F46" s="69"/>
      <c r="G46" s="69"/>
      <c r="H46" s="70">
        <v>10775</v>
      </c>
      <c r="I46" s="39"/>
      <c r="J46" s="44"/>
    </row>
    <row r="47" spans="1:10" ht="15.75">
      <c r="A47" s="62"/>
      <c r="B47" s="55" t="s">
        <v>81</v>
      </c>
      <c r="C47" s="55"/>
      <c r="D47" s="55"/>
      <c r="E47" s="74">
        <v>638</v>
      </c>
      <c r="F47" s="65"/>
      <c r="G47" s="65"/>
      <c r="H47" s="74">
        <v>924</v>
      </c>
      <c r="I47" s="39"/>
      <c r="J47" s="44"/>
    </row>
    <row r="48" spans="1:9" ht="15.75">
      <c r="A48" s="62"/>
      <c r="B48" s="55"/>
      <c r="C48" s="55"/>
      <c r="D48" s="55"/>
      <c r="E48" s="69">
        <f>+E46+E47</f>
        <v>13168</v>
      </c>
      <c r="F48" s="69"/>
      <c r="G48" s="69"/>
      <c r="H48" s="69">
        <v>11699</v>
      </c>
      <c r="I48" s="39"/>
    </row>
    <row r="49" spans="1:9" ht="15.75">
      <c r="A49" s="62"/>
      <c r="B49" s="55"/>
      <c r="C49" s="55"/>
      <c r="D49" s="55"/>
      <c r="E49" s="55"/>
      <c r="F49" s="55"/>
      <c r="G49" s="55"/>
      <c r="H49" s="55"/>
      <c r="I49" s="39"/>
    </row>
    <row r="50" spans="1:9" ht="15.75">
      <c r="A50" s="18" t="s">
        <v>68</v>
      </c>
      <c r="B50" s="61"/>
      <c r="C50" s="61"/>
      <c r="D50" s="61"/>
      <c r="E50" s="33">
        <f>+E44+E48</f>
        <v>13183</v>
      </c>
      <c r="F50" s="65"/>
      <c r="G50" s="65"/>
      <c r="H50" s="33">
        <v>11714</v>
      </c>
      <c r="I50" s="41"/>
    </row>
    <row r="51" spans="1:9" ht="15.75">
      <c r="A51" s="79"/>
      <c r="B51" s="61"/>
      <c r="C51" s="61"/>
      <c r="D51" s="61"/>
      <c r="E51" s="61"/>
      <c r="F51" s="61"/>
      <c r="G51" s="61"/>
      <c r="H51" s="61"/>
      <c r="I51" s="41"/>
    </row>
    <row r="52" spans="1:9" ht="16.5" thickBot="1">
      <c r="A52" s="18" t="s">
        <v>69</v>
      </c>
      <c r="B52" s="61"/>
      <c r="C52" s="61"/>
      <c r="D52" s="61"/>
      <c r="E52" s="28">
        <f>+E40+E50</f>
        <v>208655</v>
      </c>
      <c r="F52" s="25"/>
      <c r="G52" s="25"/>
      <c r="H52" s="28">
        <v>204288</v>
      </c>
      <c r="I52" s="41"/>
    </row>
    <row r="53" spans="1:9" ht="16.5" thickTop="1">
      <c r="A53" s="79"/>
      <c r="B53" s="61"/>
      <c r="C53" s="61"/>
      <c r="D53" s="61"/>
      <c r="E53" s="61"/>
      <c r="F53" s="61"/>
      <c r="G53" s="61"/>
      <c r="H53" s="61"/>
      <c r="I53" s="41"/>
    </row>
    <row r="54" spans="1:9" ht="15.75">
      <c r="A54" s="62"/>
      <c r="B54" s="62"/>
      <c r="C54" s="62"/>
      <c r="D54" s="55"/>
      <c r="E54" s="55"/>
      <c r="F54" s="55"/>
      <c r="G54" s="55"/>
      <c r="H54" s="61"/>
      <c r="I54" s="39"/>
    </row>
    <row r="55" spans="1:8" ht="15.75">
      <c r="A55" s="1" t="s">
        <v>102</v>
      </c>
      <c r="B55" s="62"/>
      <c r="C55" s="62"/>
      <c r="D55" s="62"/>
      <c r="E55" s="62"/>
      <c r="F55" s="69"/>
      <c r="G55" s="69"/>
      <c r="H55" s="62"/>
    </row>
    <row r="56" spans="1:8" ht="15.75">
      <c r="A56" s="106" t="s">
        <v>83</v>
      </c>
      <c r="B56" s="62"/>
      <c r="C56" s="62"/>
      <c r="D56" s="62"/>
      <c r="E56" s="80">
        <f>+E38/E34/10</f>
        <v>0.25080507971673854</v>
      </c>
      <c r="F56" s="55"/>
      <c r="G56" s="55"/>
      <c r="H56" s="80">
        <v>0.2475821234059949</v>
      </c>
    </row>
    <row r="57" spans="1:8" ht="15.75">
      <c r="A57" s="62"/>
      <c r="B57" s="62"/>
      <c r="C57" s="62"/>
      <c r="D57" s="62"/>
      <c r="E57" s="62"/>
      <c r="F57" s="55"/>
      <c r="G57" s="55"/>
      <c r="H57" s="79"/>
    </row>
    <row r="58" spans="1:8" ht="15.75">
      <c r="A58" s="32" t="s">
        <v>147</v>
      </c>
      <c r="B58" s="62"/>
      <c r="C58" s="62"/>
      <c r="D58" s="62"/>
      <c r="E58" s="62"/>
      <c r="F58" s="55"/>
      <c r="G58" s="55"/>
      <c r="H58" s="62"/>
    </row>
    <row r="59" spans="1:8" ht="15.75">
      <c r="A59" s="17" t="s">
        <v>148</v>
      </c>
      <c r="B59" s="62"/>
      <c r="C59" s="62"/>
      <c r="D59" s="62"/>
      <c r="E59" s="62"/>
      <c r="F59" s="55"/>
      <c r="G59" s="55"/>
      <c r="H59" s="62"/>
    </row>
  </sheetData>
  <sheetProtection/>
  <printOptions/>
  <pageMargins left="1" right="0.25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view="pageBreakPreview" zoomScaleSheetLayoutView="100" zoomScalePageLayoutView="0" workbookViewId="0" topLeftCell="A14">
      <selection activeCell="V14" sqref="V14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0" customWidth="1"/>
    <col min="4" max="4" width="1.4921875" style="0" customWidth="1"/>
    <col min="5" max="5" width="13.375" style="0" customWidth="1"/>
    <col min="6" max="6" width="1.625" style="0" customWidth="1"/>
    <col min="7" max="7" width="12.125" style="0" customWidth="1"/>
    <col min="8" max="8" width="1.12109375" style="0" customWidth="1"/>
    <col min="9" max="9" width="13.25390625" style="0" bestFit="1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108" t="s">
        <v>8</v>
      </c>
      <c r="C1" s="108"/>
      <c r="D1" s="108"/>
      <c r="E1" s="108"/>
      <c r="F1" s="108"/>
      <c r="G1" s="108"/>
      <c r="H1" s="108"/>
      <c r="I1" s="108"/>
    </row>
    <row r="2" spans="1:9" ht="15.75">
      <c r="A2" s="22"/>
      <c r="B2" s="109" t="s">
        <v>29</v>
      </c>
      <c r="C2" s="109"/>
      <c r="D2" s="109"/>
      <c r="E2" s="109"/>
      <c r="F2" s="109"/>
      <c r="G2" s="109"/>
      <c r="H2" s="109"/>
      <c r="I2" s="109"/>
    </row>
    <row r="3" spans="1:9" ht="15.75">
      <c r="A3" s="22"/>
      <c r="B3" s="109" t="s">
        <v>30</v>
      </c>
      <c r="C3" s="109"/>
      <c r="D3" s="109"/>
      <c r="E3" s="109"/>
      <c r="F3" s="109"/>
      <c r="G3" s="109"/>
      <c r="H3" s="109"/>
      <c r="I3" s="109"/>
    </row>
    <row r="4" spans="1:9" ht="16.5" thickBot="1">
      <c r="A4" s="36"/>
      <c r="B4" s="36"/>
      <c r="C4" s="36"/>
      <c r="D4" s="36"/>
      <c r="E4" s="36"/>
      <c r="F4" s="36"/>
      <c r="G4" s="36"/>
      <c r="H4" s="36"/>
      <c r="I4" s="36"/>
    </row>
    <row r="5" spans="1:9" ht="15.75">
      <c r="A5" s="22"/>
      <c r="B5" s="22"/>
      <c r="C5" s="22"/>
      <c r="D5" s="22"/>
      <c r="E5" s="22"/>
      <c r="F5" s="22"/>
      <c r="G5" s="22"/>
      <c r="H5" s="22"/>
      <c r="I5" s="22"/>
    </row>
    <row r="6" spans="1:9" ht="15.75">
      <c r="A6" s="22"/>
      <c r="B6" s="22"/>
      <c r="C6" s="22"/>
      <c r="D6" s="22"/>
      <c r="E6" s="22"/>
      <c r="F6" s="22"/>
      <c r="G6" s="22"/>
      <c r="H6" s="22"/>
      <c r="I6" s="22"/>
    </row>
    <row r="7" spans="1:9" ht="15.75">
      <c r="A7" s="1" t="s">
        <v>119</v>
      </c>
      <c r="B7" s="62"/>
      <c r="C7" s="62"/>
      <c r="D7" s="62"/>
      <c r="E7" s="62"/>
      <c r="F7" s="62"/>
      <c r="G7" s="62"/>
      <c r="H7" s="62"/>
      <c r="I7" s="62"/>
    </row>
    <row r="8" spans="1:9" ht="15.75">
      <c r="A8" s="1" t="s">
        <v>136</v>
      </c>
      <c r="B8" s="62"/>
      <c r="C8" s="62"/>
      <c r="D8" s="62"/>
      <c r="E8" s="62"/>
      <c r="F8" s="62"/>
      <c r="G8" s="62"/>
      <c r="H8" s="62"/>
      <c r="I8" s="62"/>
    </row>
    <row r="9" spans="1:9" ht="15.75">
      <c r="A9" s="14"/>
      <c r="B9" s="14"/>
      <c r="C9" s="81"/>
      <c r="D9" s="55"/>
      <c r="E9" s="81"/>
      <c r="F9" s="55"/>
      <c r="G9" s="105"/>
      <c r="H9" s="55"/>
      <c r="I9" s="55"/>
    </row>
    <row r="10" spans="1:9" ht="15.75">
      <c r="A10" s="55"/>
      <c r="B10" s="55"/>
      <c r="C10" s="110" t="s">
        <v>87</v>
      </c>
      <c r="D10" s="110"/>
      <c r="E10" s="110"/>
      <c r="F10" s="9"/>
      <c r="G10" s="111" t="s">
        <v>88</v>
      </c>
      <c r="H10" s="111"/>
      <c r="I10" s="111"/>
    </row>
    <row r="11" spans="1:13" ht="15.75">
      <c r="A11" s="55"/>
      <c r="B11" s="55"/>
      <c r="C11" s="9" t="s">
        <v>89</v>
      </c>
      <c r="D11" s="9"/>
      <c r="E11" s="9" t="s">
        <v>104</v>
      </c>
      <c r="F11" s="9"/>
      <c r="G11" s="9" t="s">
        <v>7</v>
      </c>
      <c r="H11" s="9"/>
      <c r="I11" s="9" t="s">
        <v>86</v>
      </c>
      <c r="K11" t="s">
        <v>107</v>
      </c>
      <c r="L11" s="112" t="s">
        <v>108</v>
      </c>
      <c r="M11" s="112"/>
    </row>
    <row r="12" spans="1:13" ht="15.75">
      <c r="A12" s="55"/>
      <c r="B12" s="55"/>
      <c r="C12" s="9" t="s">
        <v>90</v>
      </c>
      <c r="D12" s="9"/>
      <c r="E12" s="9" t="s">
        <v>106</v>
      </c>
      <c r="F12" s="9"/>
      <c r="G12" s="9" t="s">
        <v>85</v>
      </c>
      <c r="H12" s="9"/>
      <c r="I12" s="9" t="s">
        <v>85</v>
      </c>
      <c r="L12" s="46" t="s">
        <v>109</v>
      </c>
      <c r="M12" s="46" t="s">
        <v>110</v>
      </c>
    </row>
    <row r="13" spans="1:9" ht="15.75">
      <c r="A13" s="55"/>
      <c r="B13" s="55"/>
      <c r="C13" s="9"/>
      <c r="D13" s="9"/>
      <c r="E13" s="9" t="s">
        <v>90</v>
      </c>
      <c r="F13" s="9"/>
      <c r="G13" s="9"/>
      <c r="H13" s="9"/>
      <c r="I13" s="9"/>
    </row>
    <row r="14" spans="1:11" ht="15.75">
      <c r="A14" s="55"/>
      <c r="B14" s="55"/>
      <c r="C14" s="20">
        <v>40847</v>
      </c>
      <c r="D14" s="20"/>
      <c r="E14" s="20">
        <v>40482</v>
      </c>
      <c r="F14" s="20"/>
      <c r="G14" s="20">
        <f>C14</f>
        <v>40847</v>
      </c>
      <c r="H14" s="20"/>
      <c r="I14" s="20">
        <f>E14</f>
        <v>40482</v>
      </c>
      <c r="K14" s="20">
        <v>40025</v>
      </c>
    </row>
    <row r="15" spans="1:11" ht="15.75">
      <c r="A15" s="55"/>
      <c r="B15" s="55"/>
      <c r="C15" s="21" t="s">
        <v>0</v>
      </c>
      <c r="D15" s="20"/>
      <c r="E15" s="21" t="s">
        <v>0</v>
      </c>
      <c r="F15" s="20"/>
      <c r="G15" s="21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20"/>
      <c r="D16" s="20"/>
      <c r="E16" s="20"/>
      <c r="F16" s="20"/>
      <c r="G16" s="20"/>
      <c r="H16" s="20"/>
      <c r="I16" s="20"/>
      <c r="K16" s="2"/>
    </row>
    <row r="17" spans="1:21" ht="15.75">
      <c r="A17" s="55" t="s">
        <v>4</v>
      </c>
      <c r="B17" s="55"/>
      <c r="C17" s="65">
        <v>6450</v>
      </c>
      <c r="D17" s="69"/>
      <c r="E17" s="65">
        <v>19222</v>
      </c>
      <c r="F17" s="65"/>
      <c r="G17" s="65">
        <v>33681</v>
      </c>
      <c r="H17" s="65"/>
      <c r="I17" s="65">
        <v>43996</v>
      </c>
      <c r="K17" s="2">
        <v>11138</v>
      </c>
      <c r="L17" s="38">
        <f>C17-K17</f>
        <v>-4688</v>
      </c>
      <c r="M17" s="38">
        <f>C17-E17</f>
        <v>-12772</v>
      </c>
      <c r="O17" s="43" t="s">
        <v>111</v>
      </c>
      <c r="U17" s="66"/>
    </row>
    <row r="18" spans="1:13" ht="15.75">
      <c r="A18" s="55"/>
      <c r="B18" s="55"/>
      <c r="C18" s="69"/>
      <c r="D18" s="69"/>
      <c r="E18" s="69"/>
      <c r="F18" s="65"/>
      <c r="G18" s="65"/>
      <c r="H18" s="65"/>
      <c r="I18" s="65"/>
      <c r="K18" s="2"/>
      <c r="L18" s="38"/>
      <c r="M18" s="38"/>
    </row>
    <row r="19" spans="1:15" ht="15.75">
      <c r="A19" s="55" t="s">
        <v>73</v>
      </c>
      <c r="B19" s="55"/>
      <c r="C19" s="65">
        <v>-1473</v>
      </c>
      <c r="D19" s="69"/>
      <c r="E19" s="65">
        <v>-10135</v>
      </c>
      <c r="F19" s="65"/>
      <c r="G19" s="65">
        <v>-17802</v>
      </c>
      <c r="H19" s="65"/>
      <c r="I19" s="65">
        <v>-27039</v>
      </c>
      <c r="K19" s="2">
        <v>-7092</v>
      </c>
      <c r="L19" s="38">
        <f>-C19+K19</f>
        <v>-5619</v>
      </c>
      <c r="M19" s="38">
        <f>-C19+E19</f>
        <v>-8662</v>
      </c>
      <c r="O19" s="43" t="s">
        <v>112</v>
      </c>
    </row>
    <row r="20" spans="1:13" ht="15.75">
      <c r="A20" s="55"/>
      <c r="B20" s="55"/>
      <c r="C20" s="82"/>
      <c r="D20" s="82"/>
      <c r="E20" s="82"/>
      <c r="F20" s="83"/>
      <c r="G20" s="83"/>
      <c r="H20" s="83"/>
      <c r="I20" s="83"/>
      <c r="K20" s="3"/>
      <c r="L20" s="4"/>
      <c r="M20" s="4"/>
    </row>
    <row r="21" spans="1:13" ht="15.75">
      <c r="A21" s="14" t="s">
        <v>74</v>
      </c>
      <c r="B21" s="55"/>
      <c r="C21" s="65">
        <f>+C17+C19</f>
        <v>4977</v>
      </c>
      <c r="D21" s="69"/>
      <c r="E21" s="65">
        <f>SUM(E17:E19)</f>
        <v>9087</v>
      </c>
      <c r="F21" s="61"/>
      <c r="G21" s="65">
        <f>+G17+G19</f>
        <v>15879</v>
      </c>
      <c r="H21" s="65">
        <f>+H17+H19</f>
        <v>0</v>
      </c>
      <c r="I21" s="65">
        <f>SUM(I17:I20)</f>
        <v>16957</v>
      </c>
      <c r="K21" s="15">
        <f>+K17+K19</f>
        <v>4046</v>
      </c>
      <c r="L21" s="15"/>
      <c r="M21" s="15"/>
    </row>
    <row r="22" spans="1:13" ht="15.75">
      <c r="A22" s="55"/>
      <c r="B22" s="55"/>
      <c r="C22" s="69"/>
      <c r="D22" s="69"/>
      <c r="E22" s="69"/>
      <c r="F22" s="61"/>
      <c r="G22" s="61"/>
      <c r="H22" s="65"/>
      <c r="I22" s="61"/>
      <c r="K22" s="2"/>
      <c r="L22" s="2"/>
      <c r="M22" s="2"/>
    </row>
    <row r="23" spans="1:13" ht="15.75">
      <c r="A23" s="55" t="s">
        <v>76</v>
      </c>
      <c r="B23" s="55"/>
      <c r="C23" s="65">
        <v>-830</v>
      </c>
      <c r="D23" s="69"/>
      <c r="E23" s="65">
        <v>-826</v>
      </c>
      <c r="F23" s="61"/>
      <c r="G23" s="65">
        <v>-2552</v>
      </c>
      <c r="H23" s="65"/>
      <c r="I23" s="65">
        <v>-2861</v>
      </c>
      <c r="K23" s="2">
        <v>-994</v>
      </c>
      <c r="L23" s="38">
        <f>-C23+K23</f>
        <v>-164</v>
      </c>
      <c r="M23" s="38">
        <f>-C23+E27</f>
        <v>1288</v>
      </c>
    </row>
    <row r="24" spans="1:13" ht="15.75">
      <c r="A24" s="55"/>
      <c r="B24" s="55"/>
      <c r="C24" s="69"/>
      <c r="D24" s="69"/>
      <c r="E24" s="62"/>
      <c r="F24" s="61"/>
      <c r="G24" s="61"/>
      <c r="H24" s="65"/>
      <c r="I24" s="61"/>
      <c r="K24" s="2"/>
      <c r="L24" s="38"/>
      <c r="M24" s="38"/>
    </row>
    <row r="25" spans="1:13" ht="15.75">
      <c r="A25" s="55" t="s">
        <v>118</v>
      </c>
      <c r="B25" s="55"/>
      <c r="C25" s="69">
        <v>0</v>
      </c>
      <c r="D25" s="69"/>
      <c r="E25" s="84">
        <v>0</v>
      </c>
      <c r="F25" s="61"/>
      <c r="G25" s="65">
        <v>0</v>
      </c>
      <c r="H25" s="65"/>
      <c r="I25" s="65">
        <v>0</v>
      </c>
      <c r="K25" s="2"/>
      <c r="L25" s="38"/>
      <c r="M25" s="38"/>
    </row>
    <row r="26" spans="1:13" ht="15.75">
      <c r="A26" s="55"/>
      <c r="B26" s="55"/>
      <c r="C26" s="69"/>
      <c r="D26" s="69"/>
      <c r="E26" s="62"/>
      <c r="F26" s="61"/>
      <c r="G26" s="61"/>
      <c r="H26" s="65"/>
      <c r="I26" s="61"/>
      <c r="K26" s="2"/>
      <c r="L26" s="38"/>
      <c r="M26" s="38"/>
    </row>
    <row r="27" spans="1:13" ht="15.75">
      <c r="A27" s="55" t="s">
        <v>75</v>
      </c>
      <c r="B27" s="55"/>
      <c r="C27" s="65">
        <v>761</v>
      </c>
      <c r="D27" s="69"/>
      <c r="E27" s="65">
        <v>458</v>
      </c>
      <c r="F27" s="61"/>
      <c r="G27" s="85">
        <v>2028</v>
      </c>
      <c r="H27" s="65"/>
      <c r="I27" s="65">
        <v>1234</v>
      </c>
      <c r="K27" s="2">
        <v>356</v>
      </c>
      <c r="L27" s="38">
        <f>C27-K27</f>
        <v>405</v>
      </c>
      <c r="M27" s="38" t="e">
        <f>C27-#REF!</f>
        <v>#REF!</v>
      </c>
    </row>
    <row r="28" spans="1:13" ht="15.75">
      <c r="A28" s="55"/>
      <c r="B28" s="55"/>
      <c r="C28" s="82"/>
      <c r="D28" s="82"/>
      <c r="E28" s="82"/>
      <c r="F28" s="77"/>
      <c r="G28" s="77"/>
      <c r="H28" s="83"/>
      <c r="I28" s="77"/>
      <c r="K28" s="3"/>
      <c r="L28" s="4"/>
      <c r="M28" s="4"/>
    </row>
    <row r="29" spans="1:13" ht="15.75">
      <c r="A29" s="14" t="s">
        <v>94</v>
      </c>
      <c r="B29" s="55"/>
      <c r="C29" s="69">
        <f aca="true" t="shared" si="0" ref="C29:H29">SUM(C21:C28)</f>
        <v>4908</v>
      </c>
      <c r="D29" s="69">
        <f t="shared" si="0"/>
        <v>0</v>
      </c>
      <c r="E29" s="69">
        <f>SUM(E21:E27)</f>
        <v>8719</v>
      </c>
      <c r="F29" s="69">
        <f t="shared" si="0"/>
        <v>0</v>
      </c>
      <c r="G29" s="69">
        <f t="shared" si="0"/>
        <v>15355</v>
      </c>
      <c r="H29" s="69">
        <f t="shared" si="0"/>
        <v>0</v>
      </c>
      <c r="I29" s="69">
        <f>SUM(I21:I27)</f>
        <v>15330</v>
      </c>
      <c r="K29" s="4">
        <f>SUM(K21:K28)</f>
        <v>3408</v>
      </c>
      <c r="L29" s="4"/>
      <c r="M29" s="4"/>
    </row>
    <row r="30" spans="1:13" ht="15.75">
      <c r="A30" s="55"/>
      <c r="B30" s="55"/>
      <c r="C30" s="69"/>
      <c r="D30" s="69"/>
      <c r="E30" s="69"/>
      <c r="F30" s="61"/>
      <c r="G30" s="61"/>
      <c r="H30" s="65"/>
      <c r="I30" s="61"/>
      <c r="K30" s="2"/>
      <c r="L30" s="4"/>
      <c r="M30" s="4"/>
    </row>
    <row r="31" spans="1:13" ht="15.75">
      <c r="A31" s="55" t="s">
        <v>142</v>
      </c>
      <c r="B31" s="55"/>
      <c r="C31" s="65">
        <v>-6</v>
      </c>
      <c r="D31" s="69"/>
      <c r="E31" s="65">
        <v>60</v>
      </c>
      <c r="F31" s="61"/>
      <c r="G31" s="65">
        <v>-20</v>
      </c>
      <c r="H31" s="65"/>
      <c r="I31" s="65">
        <v>60</v>
      </c>
      <c r="K31" s="2">
        <v>-3</v>
      </c>
      <c r="L31" s="38">
        <f>-C31+K31</f>
        <v>3</v>
      </c>
      <c r="M31" s="38" t="e">
        <f>-C31+#REF!</f>
        <v>#REF!</v>
      </c>
    </row>
    <row r="32" spans="1:14" ht="15.75">
      <c r="A32" s="62"/>
      <c r="B32" s="55"/>
      <c r="C32" s="82"/>
      <c r="D32" s="82"/>
      <c r="E32" s="82"/>
      <c r="F32" s="82"/>
      <c r="G32" s="77"/>
      <c r="H32" s="83"/>
      <c r="I32" s="77"/>
      <c r="K32" s="3"/>
      <c r="L32" s="4"/>
      <c r="M32" s="4"/>
      <c r="N32" s="7"/>
    </row>
    <row r="33" spans="1:21" ht="15.75">
      <c r="A33" s="14" t="s">
        <v>6</v>
      </c>
      <c r="B33" s="55"/>
      <c r="C33" s="65">
        <f>SUM(C29:C32)</f>
        <v>4902</v>
      </c>
      <c r="D33" s="65">
        <f>SUM(D29:D32)</f>
        <v>0</v>
      </c>
      <c r="E33" s="65">
        <f>SUM(E29:E31)</f>
        <v>8779</v>
      </c>
      <c r="F33" s="65">
        <f>SUM(F29:F32)</f>
        <v>0</v>
      </c>
      <c r="G33" s="65">
        <f>SUM(G29:G32)</f>
        <v>15335</v>
      </c>
      <c r="H33" s="65"/>
      <c r="I33" s="65">
        <f>SUM(I29:I31)</f>
        <v>15390</v>
      </c>
      <c r="K33" s="15" t="e">
        <f>+K21+K27+K23+#REF!+K31</f>
        <v>#REF!</v>
      </c>
      <c r="L33" s="15"/>
      <c r="M33" s="15"/>
      <c r="N33" s="7"/>
      <c r="U33" s="66"/>
    </row>
    <row r="34" spans="1:14" ht="15.75">
      <c r="A34" s="55"/>
      <c r="B34" s="55"/>
      <c r="C34" s="69"/>
      <c r="D34" s="69"/>
      <c r="E34" s="55"/>
      <c r="F34" s="65"/>
      <c r="G34" s="65"/>
      <c r="H34" s="65"/>
      <c r="I34" s="65"/>
      <c r="K34" s="4"/>
      <c r="L34" s="4"/>
      <c r="M34" s="4"/>
      <c r="N34" s="7"/>
    </row>
    <row r="35" spans="1:13" ht="15.75">
      <c r="A35" s="55" t="s">
        <v>143</v>
      </c>
      <c r="B35" s="55"/>
      <c r="C35" s="65">
        <v>-1190</v>
      </c>
      <c r="D35" s="69"/>
      <c r="E35" s="69">
        <v>-2197</v>
      </c>
      <c r="F35" s="65"/>
      <c r="G35" s="65">
        <v>-3905</v>
      </c>
      <c r="H35" s="65"/>
      <c r="I35" s="65">
        <v>-4059</v>
      </c>
      <c r="K35" s="2">
        <v>-939</v>
      </c>
      <c r="L35" s="38">
        <f>-C35+K35</f>
        <v>251</v>
      </c>
      <c r="M35" s="38">
        <f>-C35+E35</f>
        <v>-1007</v>
      </c>
    </row>
    <row r="36" spans="1:13" ht="15.75">
      <c r="A36" s="55"/>
      <c r="B36" s="55"/>
      <c r="C36" s="76"/>
      <c r="D36" s="76"/>
      <c r="E36" s="69"/>
      <c r="F36" s="83"/>
      <c r="G36" s="83"/>
      <c r="H36" s="83"/>
      <c r="I36" s="83"/>
      <c r="K36" s="6"/>
      <c r="L36" s="7"/>
      <c r="M36" s="7"/>
    </row>
    <row r="37" spans="1:13" ht="16.5" thickBot="1">
      <c r="A37" s="14" t="s">
        <v>145</v>
      </c>
      <c r="B37" s="55"/>
      <c r="C37" s="50">
        <f aca="true" t="shared" si="1" ref="C37:H37">+C33+C35</f>
        <v>3712</v>
      </c>
      <c r="D37" s="50">
        <f t="shared" si="1"/>
        <v>0</v>
      </c>
      <c r="E37" s="50">
        <f>SUM(E33:E35)</f>
        <v>6582</v>
      </c>
      <c r="F37" s="50">
        <f t="shared" si="1"/>
        <v>0</v>
      </c>
      <c r="G37" s="50">
        <f t="shared" si="1"/>
        <v>11430</v>
      </c>
      <c r="H37" s="50">
        <f t="shared" si="1"/>
        <v>0</v>
      </c>
      <c r="I37" s="50">
        <f>SUM(I33:I35)</f>
        <v>11331</v>
      </c>
      <c r="K37" s="8" t="e">
        <f>+K33+K35</f>
        <v>#REF!</v>
      </c>
      <c r="L37" s="49"/>
      <c r="M37" s="49"/>
    </row>
    <row r="38" spans="1:13" ht="16.5" thickTop="1">
      <c r="A38" s="14"/>
      <c r="B38" s="55"/>
      <c r="C38" s="49"/>
      <c r="D38" s="49"/>
      <c r="E38" s="49"/>
      <c r="F38" s="49"/>
      <c r="G38" s="49"/>
      <c r="H38" s="49"/>
      <c r="I38" s="49"/>
      <c r="K38" s="49"/>
      <c r="L38" s="49"/>
      <c r="M38" s="49"/>
    </row>
    <row r="39" spans="1:13" ht="15.75">
      <c r="A39" s="62" t="s">
        <v>144</v>
      </c>
      <c r="B39" s="55"/>
      <c r="C39" s="49">
        <v>0</v>
      </c>
      <c r="D39" s="49"/>
      <c r="E39" s="49">
        <v>0</v>
      </c>
      <c r="F39" s="49"/>
      <c r="G39" s="49">
        <v>0</v>
      </c>
      <c r="H39" s="49"/>
      <c r="I39" s="49">
        <v>0</v>
      </c>
      <c r="J39" s="7"/>
      <c r="K39" s="49"/>
      <c r="L39" s="49"/>
      <c r="M39" s="49"/>
    </row>
    <row r="40" spans="1:13" ht="15.75">
      <c r="A40" s="62"/>
      <c r="B40" s="55"/>
      <c r="C40" s="49"/>
      <c r="D40" s="49"/>
      <c r="E40" s="49"/>
      <c r="F40" s="49"/>
      <c r="G40" s="49"/>
      <c r="H40" s="49"/>
      <c r="I40" s="49"/>
      <c r="K40" s="49"/>
      <c r="L40" s="49"/>
      <c r="M40" s="49"/>
    </row>
    <row r="41" spans="1:13" ht="16.5" thickBot="1">
      <c r="A41" s="1" t="s">
        <v>146</v>
      </c>
      <c r="B41" s="55"/>
      <c r="C41" s="8">
        <f>SUM(C37:C40)</f>
        <v>3712</v>
      </c>
      <c r="D41" s="8">
        <f>SUM(D37:D40)</f>
        <v>0</v>
      </c>
      <c r="E41" s="8">
        <f>SUM(E37:E39)</f>
        <v>6582</v>
      </c>
      <c r="F41" s="8">
        <f>SUM(F37:F40)</f>
        <v>0</v>
      </c>
      <c r="G41" s="8">
        <f>SUM(G37:G40)</f>
        <v>11430</v>
      </c>
      <c r="H41" s="8">
        <f>SUM(H37:H40)</f>
        <v>0</v>
      </c>
      <c r="I41" s="8">
        <f>SUM(I37:I39)</f>
        <v>11331</v>
      </c>
      <c r="K41" s="49"/>
      <c r="L41" s="49"/>
      <c r="M41" s="49"/>
    </row>
    <row r="42" spans="1:13" ht="16.5" thickTop="1">
      <c r="A42" s="55"/>
      <c r="B42" s="55"/>
      <c r="C42" s="69"/>
      <c r="D42" s="69"/>
      <c r="E42" s="69"/>
      <c r="F42" s="65"/>
      <c r="G42" s="65"/>
      <c r="H42" s="65"/>
      <c r="I42" s="65"/>
      <c r="K42" s="4"/>
      <c r="L42" s="4"/>
      <c r="M42" s="4"/>
    </row>
    <row r="43" spans="1:14" ht="15.75">
      <c r="A43" s="55" t="s">
        <v>77</v>
      </c>
      <c r="B43" s="55"/>
      <c r="C43" s="69"/>
      <c r="D43" s="69"/>
      <c r="E43" s="65"/>
      <c r="F43" s="65"/>
      <c r="G43" s="65"/>
      <c r="H43" s="65"/>
      <c r="I43" s="65"/>
      <c r="K43" s="2"/>
      <c r="L43" s="48"/>
      <c r="M43" s="48"/>
      <c r="N43" s="7"/>
    </row>
    <row r="44" spans="1:14" ht="15.75">
      <c r="A44" s="55"/>
      <c r="B44" s="55"/>
      <c r="C44" s="69"/>
      <c r="D44" s="69"/>
      <c r="E44" s="65"/>
      <c r="F44" s="65"/>
      <c r="G44" s="65"/>
      <c r="H44" s="65"/>
      <c r="I44" s="65"/>
      <c r="K44" s="2"/>
      <c r="L44" s="48"/>
      <c r="M44" s="48"/>
      <c r="N44" s="7"/>
    </row>
    <row r="45" spans="1:14" ht="15.75">
      <c r="A45" s="51" t="s">
        <v>125</v>
      </c>
      <c r="B45" s="55"/>
      <c r="C45" s="65">
        <f>C49-C47</f>
        <v>3565</v>
      </c>
      <c r="D45" s="69"/>
      <c r="E45" s="65">
        <v>6331</v>
      </c>
      <c r="F45" s="65"/>
      <c r="G45" s="65">
        <f>+G49-G47</f>
        <v>10976</v>
      </c>
      <c r="H45" s="65"/>
      <c r="I45" s="65">
        <v>10863</v>
      </c>
      <c r="K45" s="15" t="e">
        <f>K49-K47</f>
        <v>#REF!</v>
      </c>
      <c r="L45" s="48" t="e">
        <f>C45-K45</f>
        <v>#REF!</v>
      </c>
      <c r="M45" s="48">
        <f>C45-E45</f>
        <v>-2766</v>
      </c>
      <c r="N45" s="7"/>
    </row>
    <row r="46" spans="1:14" ht="15.75">
      <c r="A46" s="62"/>
      <c r="B46" s="55"/>
      <c r="C46" s="65"/>
      <c r="D46" s="69"/>
      <c r="E46" s="65"/>
      <c r="F46" s="65"/>
      <c r="G46" s="65"/>
      <c r="H46" s="65"/>
      <c r="I46" s="65"/>
      <c r="K46" s="2"/>
      <c r="L46" s="48"/>
      <c r="M46" s="48"/>
      <c r="N46" s="7"/>
    </row>
    <row r="47" spans="1:14" s="11" customFormat="1" ht="15.75">
      <c r="A47" s="51" t="s">
        <v>131</v>
      </c>
      <c r="B47" s="61"/>
      <c r="C47" s="65">
        <v>147</v>
      </c>
      <c r="D47" s="65"/>
      <c r="E47" s="65">
        <v>251</v>
      </c>
      <c r="F47" s="65"/>
      <c r="G47" s="65">
        <v>454</v>
      </c>
      <c r="H47" s="65"/>
      <c r="I47" s="65">
        <v>468</v>
      </c>
      <c r="K47" s="57">
        <v>78</v>
      </c>
      <c r="L47" s="45">
        <f>C47-K47</f>
        <v>69</v>
      </c>
      <c r="M47" s="45">
        <f>C47-E47</f>
        <v>-104</v>
      </c>
      <c r="N47" s="12"/>
    </row>
    <row r="48" spans="1:14" ht="15.75">
      <c r="A48" s="61"/>
      <c r="B48" s="61"/>
      <c r="C48" s="65"/>
      <c r="D48" s="65"/>
      <c r="E48" s="65"/>
      <c r="F48" s="65"/>
      <c r="G48" s="65"/>
      <c r="H48" s="65"/>
      <c r="I48" s="65"/>
      <c r="J48" s="11"/>
      <c r="K48" s="15"/>
      <c r="L48" s="15"/>
      <c r="M48" s="15"/>
      <c r="N48" s="7"/>
    </row>
    <row r="49" spans="1:14" ht="16.5" thickBot="1">
      <c r="A49" s="14"/>
      <c r="B49" s="31"/>
      <c r="C49" s="27">
        <f>+C37</f>
        <v>3712</v>
      </c>
      <c r="D49" s="27"/>
      <c r="E49" s="27">
        <f>SUM(E45:E47)</f>
        <v>6582</v>
      </c>
      <c r="F49" s="27"/>
      <c r="G49" s="27">
        <f>+G37</f>
        <v>11430</v>
      </c>
      <c r="H49" s="27"/>
      <c r="I49" s="27">
        <f>SUM(I45:I47)</f>
        <v>11331</v>
      </c>
      <c r="J49" s="11"/>
      <c r="K49" s="27" t="e">
        <f>+K37</f>
        <v>#REF!</v>
      </c>
      <c r="L49" s="19">
        <f>+L37</f>
        <v>0</v>
      </c>
      <c r="M49" s="19">
        <f>+M37</f>
        <v>0</v>
      </c>
      <c r="N49" s="7"/>
    </row>
    <row r="50" spans="1:14" ht="16.5" thickTop="1">
      <c r="A50" s="55"/>
      <c r="B50" s="55"/>
      <c r="C50" s="55"/>
      <c r="D50" s="55"/>
      <c r="E50" s="55"/>
      <c r="F50" s="61"/>
      <c r="G50" s="61"/>
      <c r="H50" s="65"/>
      <c r="I50" s="61"/>
      <c r="K50" s="7"/>
      <c r="L50" s="7"/>
      <c r="M50" s="7"/>
      <c r="N50" s="7"/>
    </row>
    <row r="51" spans="1:14" ht="15.75">
      <c r="A51" s="55"/>
      <c r="B51" s="55"/>
      <c r="C51" s="55"/>
      <c r="D51" s="55"/>
      <c r="E51" s="55"/>
      <c r="F51" s="61"/>
      <c r="G51" s="61"/>
      <c r="H51" s="65"/>
      <c r="I51" s="61"/>
      <c r="K51" s="7"/>
      <c r="L51" s="7"/>
      <c r="M51" s="7"/>
      <c r="N51" s="7"/>
    </row>
    <row r="52" spans="1:9" ht="15.75">
      <c r="A52" s="14" t="s">
        <v>113</v>
      </c>
      <c r="B52" s="55"/>
      <c r="C52" s="55"/>
      <c r="D52" s="55"/>
      <c r="E52" s="61"/>
      <c r="F52" s="61"/>
      <c r="G52" s="61"/>
      <c r="H52" s="65"/>
      <c r="I52" s="61"/>
    </row>
    <row r="53" spans="1:9" ht="15.75">
      <c r="A53" s="55"/>
      <c r="B53" s="55"/>
      <c r="C53" s="55"/>
      <c r="D53" s="55"/>
      <c r="E53" s="86"/>
      <c r="F53" s="61"/>
      <c r="G53" s="61"/>
      <c r="H53" s="65"/>
      <c r="I53" s="61"/>
    </row>
    <row r="54" spans="1:9" ht="16.5" thickBot="1">
      <c r="A54" s="81" t="s">
        <v>114</v>
      </c>
      <c r="B54" s="55"/>
      <c r="C54" s="87">
        <f>C45/758310*100</f>
        <v>0.47012435547467396</v>
      </c>
      <c r="D54" s="88"/>
      <c r="E54" s="87">
        <f>E45/758310*100</f>
        <v>0.8348828315596524</v>
      </c>
      <c r="F54" s="87"/>
      <c r="G54" s="87">
        <f>G45/758310*100</f>
        <v>1.4474291516662052</v>
      </c>
      <c r="H54" s="87"/>
      <c r="I54" s="87">
        <f>I45/758310*100</f>
        <v>1.4325275942556475</v>
      </c>
    </row>
    <row r="55" spans="1:9" ht="16.5" thickTop="1">
      <c r="A55" s="55"/>
      <c r="B55" s="55"/>
      <c r="C55" s="55"/>
      <c r="D55" s="55"/>
      <c r="E55" s="55"/>
      <c r="F55" s="61"/>
      <c r="G55" s="61"/>
      <c r="H55" s="65"/>
      <c r="I55" s="61"/>
    </row>
    <row r="56" spans="1:9" ht="16.5" thickBot="1">
      <c r="A56" s="81" t="s">
        <v>115</v>
      </c>
      <c r="B56" s="55"/>
      <c r="C56" s="89" t="s">
        <v>116</v>
      </c>
      <c r="D56" s="90"/>
      <c r="E56" s="89" t="s">
        <v>116</v>
      </c>
      <c r="F56" s="89"/>
      <c r="G56" s="89" t="s">
        <v>116</v>
      </c>
      <c r="H56" s="89"/>
      <c r="I56" s="89" t="s">
        <v>116</v>
      </c>
    </row>
    <row r="57" spans="1:9" ht="16.5" thickTop="1">
      <c r="A57" s="62"/>
      <c r="B57" s="62"/>
      <c r="C57" s="84"/>
      <c r="D57" s="84"/>
      <c r="E57" s="91"/>
      <c r="F57" s="91"/>
      <c r="G57" s="91"/>
      <c r="H57" s="91"/>
      <c r="I57" s="91"/>
    </row>
    <row r="58" spans="1:9" ht="15.75">
      <c r="A58" s="32" t="s">
        <v>147</v>
      </c>
      <c r="B58" s="32"/>
      <c r="C58" s="62"/>
      <c r="D58" s="62"/>
      <c r="E58" s="62"/>
      <c r="F58" s="62"/>
      <c r="G58" s="62"/>
      <c r="H58" s="62"/>
      <c r="I58" s="62"/>
    </row>
    <row r="59" spans="1:9" ht="15.75">
      <c r="A59" s="17" t="s">
        <v>148</v>
      </c>
      <c r="B59" s="17"/>
      <c r="C59" s="62"/>
      <c r="D59" s="62"/>
      <c r="E59" s="62"/>
      <c r="F59" s="62"/>
      <c r="G59" s="62"/>
      <c r="H59" s="62"/>
      <c r="I59" s="62"/>
    </row>
    <row r="60" spans="1:9" ht="15.75">
      <c r="A60" s="62"/>
      <c r="B60" s="62"/>
      <c r="C60" s="62"/>
      <c r="D60" s="62"/>
      <c r="E60" s="62"/>
      <c r="F60" s="62"/>
      <c r="G60" s="62"/>
      <c r="H60" s="62"/>
      <c r="I60" s="62"/>
    </row>
    <row r="67" spans="5:9" ht="15.75">
      <c r="E67" s="10"/>
      <c r="F67" s="11"/>
      <c r="G67" s="11"/>
      <c r="H67" s="11"/>
      <c r="I67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1" right="0.24" top="0.4" bottom="0.2" header="0.4" footer="0.2"/>
  <pageSetup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18">
      <selection activeCell="Q70" sqref="Q70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0.625" style="0" customWidth="1"/>
    <col min="4" max="4" width="9.125" style="0" customWidth="1"/>
    <col min="5" max="5" width="2.375" style="0" customWidth="1"/>
    <col min="6" max="6" width="11.125" style="0" customWidth="1"/>
    <col min="7" max="7" width="2.50390625" style="0" customWidth="1"/>
    <col min="8" max="8" width="8.875" style="0" customWidth="1"/>
    <col min="9" max="9" width="1.4921875" style="0" customWidth="1"/>
    <col min="10" max="10" width="9.00390625" style="0" customWidth="1"/>
    <col min="11" max="11" width="1.25" style="0" customWidth="1"/>
    <col min="12" max="12" width="9.25390625" style="0" customWidth="1"/>
    <col min="13" max="13" width="1.12109375" style="0" customWidth="1"/>
    <col min="14" max="14" width="13.375" style="11" customWidth="1"/>
    <col min="15" max="15" width="8.7539062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8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136</v>
      </c>
      <c r="B8" s="1"/>
      <c r="C8" s="1"/>
      <c r="D8" s="1"/>
      <c r="E8" s="1"/>
    </row>
    <row r="9" spans="1:15" ht="31.5" customHeight="1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 t="s">
        <v>132</v>
      </c>
      <c r="O9" s="5" t="s">
        <v>3</v>
      </c>
    </row>
    <row r="10" spans="1:15" ht="15.75">
      <c r="A10" s="14"/>
      <c r="B10" s="14"/>
      <c r="C10" s="14"/>
      <c r="D10" s="113" t="s">
        <v>72</v>
      </c>
      <c r="E10" s="113"/>
      <c r="F10" s="113"/>
      <c r="G10" s="113"/>
      <c r="H10" s="113"/>
      <c r="I10" s="113"/>
      <c r="J10" s="113"/>
      <c r="K10" s="113"/>
      <c r="L10" s="113"/>
      <c r="M10" s="7"/>
      <c r="N10" s="53" t="s">
        <v>133</v>
      </c>
      <c r="O10" s="5" t="s">
        <v>71</v>
      </c>
    </row>
    <row r="11" spans="1:13" ht="15.75">
      <c r="A11" s="7"/>
      <c r="B11" s="7"/>
      <c r="C11" s="7"/>
      <c r="E11" s="64"/>
      <c r="F11" s="107" t="s">
        <v>36</v>
      </c>
      <c r="G11" s="63"/>
      <c r="H11" s="110" t="s">
        <v>38</v>
      </c>
      <c r="I11" s="110"/>
      <c r="J11" s="110"/>
      <c r="K11" s="110"/>
      <c r="L11" s="9"/>
      <c r="M11" s="7"/>
    </row>
    <row r="12" spans="1:13" ht="15.75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</row>
    <row r="13" spans="1:13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96</v>
      </c>
      <c r="K13" s="9"/>
      <c r="L13" s="9" t="s">
        <v>3</v>
      </c>
      <c r="M13" s="7"/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9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138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134</v>
      </c>
      <c r="B18" s="7"/>
      <c r="C18" s="7"/>
      <c r="D18" s="65">
        <v>75831</v>
      </c>
      <c r="E18" s="65"/>
      <c r="F18" s="65">
        <v>4268</v>
      </c>
      <c r="G18" s="65"/>
      <c r="H18" s="65">
        <v>2418</v>
      </c>
      <c r="I18" s="65"/>
      <c r="J18" s="65">
        <v>105227</v>
      </c>
      <c r="K18" s="65"/>
      <c r="L18" s="65">
        <v>187743.89904</v>
      </c>
      <c r="M18" s="65">
        <v>0</v>
      </c>
      <c r="N18" s="65">
        <v>4830</v>
      </c>
      <c r="O18" s="65">
        <v>192573.89904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56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57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-8532</v>
      </c>
      <c r="K21" s="4"/>
      <c r="L21" s="4">
        <f>SUM(D21:J21)</f>
        <v>-8532</v>
      </c>
      <c r="M21" s="4"/>
      <c r="N21" s="57">
        <v>0</v>
      </c>
      <c r="O21" s="2">
        <f>+L21+N21</f>
        <v>-8532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57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57"/>
      <c r="O23" s="2"/>
      <c r="P23" s="2"/>
    </row>
    <row r="24" spans="1:16" ht="15.75">
      <c r="A24" s="55" t="s">
        <v>120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5">
        <f>+ConCPL!G45</f>
        <v>10976</v>
      </c>
      <c r="K24" s="4"/>
      <c r="L24" s="4">
        <f>SUM(D24:J24)</f>
        <v>10976</v>
      </c>
      <c r="M24" s="4"/>
      <c r="N24" s="57">
        <f>+ConCPL!G47</f>
        <v>454</v>
      </c>
      <c r="O24" s="2">
        <f>+L24+N24</f>
        <v>11430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5"/>
      <c r="K25" s="4"/>
      <c r="L25" s="4"/>
      <c r="M25" s="4"/>
      <c r="N25" s="57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57"/>
      <c r="O26" s="2"/>
      <c r="P26" s="2"/>
    </row>
    <row r="27" spans="1:16" ht="16.5" thickBot="1">
      <c r="A27" s="31" t="s">
        <v>140</v>
      </c>
      <c r="B27" s="31"/>
      <c r="C27" s="31"/>
      <c r="D27" s="27">
        <f>SUM(D18:D26)</f>
        <v>75831</v>
      </c>
      <c r="E27" s="27"/>
      <c r="F27" s="27">
        <f>SUM(F18:F26)</f>
        <v>4268</v>
      </c>
      <c r="G27" s="27"/>
      <c r="H27" s="27">
        <f>SUM(H18:H26)</f>
        <v>2418</v>
      </c>
      <c r="I27" s="27"/>
      <c r="J27" s="27">
        <f>SUM(J18:J26)</f>
        <v>107671</v>
      </c>
      <c r="K27" s="27"/>
      <c r="L27" s="27">
        <f>SUM(L18:L26)</f>
        <v>190187.89904</v>
      </c>
      <c r="M27" s="27">
        <f>SUM(M18:M26)</f>
        <v>0</v>
      </c>
      <c r="N27" s="27">
        <f>SUM(N18:N26)</f>
        <v>5284</v>
      </c>
      <c r="O27" s="27">
        <f>SUM(O18:O26)</f>
        <v>195471.89904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7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7"/>
      <c r="O29" s="2"/>
      <c r="P29" s="2"/>
    </row>
    <row r="30" spans="1:16" ht="15.75" hidden="1">
      <c r="A30" s="29" t="s">
        <v>22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7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7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7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7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7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7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7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7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7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7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7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7"/>
      <c r="O41" s="2"/>
      <c r="P41" s="2"/>
    </row>
    <row r="42" spans="1:16" ht="15.75" hidden="1">
      <c r="A42" s="24" t="s">
        <v>24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7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7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7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7"/>
      <c r="O45" s="2"/>
      <c r="P45" s="2"/>
    </row>
    <row r="46" spans="1:16" ht="15.75" hidden="1">
      <c r="A46" s="7"/>
      <c r="B46" s="7"/>
      <c r="C46" s="7"/>
      <c r="D46" s="7"/>
      <c r="E46" s="7"/>
      <c r="F46" s="114" t="s">
        <v>36</v>
      </c>
      <c r="G46" s="114"/>
      <c r="H46" s="114" t="s">
        <v>38</v>
      </c>
      <c r="I46" s="114"/>
      <c r="J46" s="114"/>
      <c r="K46" s="114"/>
      <c r="L46" s="9"/>
      <c r="M46" s="2"/>
      <c r="N46" s="57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7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7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7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7"/>
      <c r="O50" s="2"/>
      <c r="P50" s="2"/>
    </row>
    <row r="51" spans="1:16" ht="15.75" hidden="1">
      <c r="A51" s="29" t="s">
        <v>41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7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7"/>
      <c r="O52" s="2"/>
      <c r="P52" s="2"/>
    </row>
    <row r="53" spans="1:16" ht="15.75" hidden="1">
      <c r="A53" s="7" t="s">
        <v>23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7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7"/>
      <c r="O54" s="2"/>
      <c r="P54" s="2"/>
    </row>
    <row r="55" spans="1:16" ht="15.75" hidden="1">
      <c r="A55" s="7" t="s">
        <v>26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7"/>
      <c r="O55" s="2"/>
      <c r="P55" s="2"/>
    </row>
    <row r="56" spans="1:16" ht="15.75" hidden="1">
      <c r="A56" s="7" t="s">
        <v>40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7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7"/>
      <c r="O57" s="2"/>
      <c r="P57" s="2"/>
    </row>
    <row r="58" spans="1:16" ht="15.75" hidden="1">
      <c r="A58" s="7" t="s">
        <v>11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7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7"/>
      <c r="O59" s="2"/>
      <c r="P59" s="2"/>
    </row>
    <row r="60" spans="1:12" ht="15.75" hidden="1">
      <c r="A60" s="7" t="s">
        <v>37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20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39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141</v>
      </c>
      <c r="B66" s="1"/>
      <c r="C66" s="1"/>
      <c r="D66" s="1"/>
      <c r="E66" s="1"/>
    </row>
    <row r="67" spans="1:15" ht="33.75" customHeight="1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N67" s="52" t="s">
        <v>132</v>
      </c>
      <c r="O67" s="5" t="s">
        <v>3</v>
      </c>
    </row>
    <row r="68" spans="1:15" ht="15.75">
      <c r="A68" s="14"/>
      <c r="B68" s="14"/>
      <c r="C68" s="14"/>
      <c r="D68" s="113" t="s">
        <v>72</v>
      </c>
      <c r="E68" s="113"/>
      <c r="F68" s="113"/>
      <c r="G68" s="113"/>
      <c r="H68" s="113"/>
      <c r="I68" s="113"/>
      <c r="J68" s="113"/>
      <c r="K68" s="113"/>
      <c r="L68" s="113"/>
      <c r="N68" s="53" t="s">
        <v>133</v>
      </c>
      <c r="O68" s="5" t="s">
        <v>71</v>
      </c>
    </row>
    <row r="69" spans="1:12" ht="15.75">
      <c r="A69" s="14"/>
      <c r="B69" s="7"/>
      <c r="C69" s="7"/>
      <c r="D69" s="7"/>
      <c r="E69" s="115" t="s">
        <v>36</v>
      </c>
      <c r="F69" s="115"/>
      <c r="G69" s="115"/>
      <c r="H69" s="110" t="s">
        <v>38</v>
      </c>
      <c r="I69" s="110"/>
      <c r="J69" s="110"/>
      <c r="K69" s="110"/>
      <c r="L69" s="9"/>
    </row>
    <row r="70" spans="1:12" ht="15.75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</row>
    <row r="71" spans="1:12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96</v>
      </c>
      <c r="K71" s="9"/>
      <c r="L71" s="9" t="s">
        <v>3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N72" s="59" t="s">
        <v>0</v>
      </c>
      <c r="O72" s="23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29" t="s">
        <v>137</v>
      </c>
      <c r="B74" s="7"/>
      <c r="C74" s="7"/>
      <c r="D74" s="29"/>
      <c r="E74" s="29"/>
      <c r="F74" s="7"/>
      <c r="G74" s="7"/>
      <c r="H74" s="7"/>
      <c r="I74" s="7"/>
      <c r="J74" s="7"/>
      <c r="K74" s="7"/>
      <c r="L74" s="7"/>
    </row>
    <row r="75" spans="1:14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N75" s="60"/>
    </row>
    <row r="76" spans="1:16" ht="15.75">
      <c r="A76" s="7" t="s">
        <v>121</v>
      </c>
      <c r="B76" s="7"/>
      <c r="C76" s="7"/>
      <c r="D76" s="4">
        <v>75831</v>
      </c>
      <c r="E76" s="4"/>
      <c r="F76" s="4">
        <v>4267.89904</v>
      </c>
      <c r="G76" s="4"/>
      <c r="H76" s="4">
        <v>2418</v>
      </c>
      <c r="I76" s="4"/>
      <c r="J76" s="4">
        <v>94849</v>
      </c>
      <c r="K76" s="4"/>
      <c r="L76" s="4">
        <v>177365.89904</v>
      </c>
      <c r="M76" s="4">
        <v>0</v>
      </c>
      <c r="N76" s="57">
        <v>4206</v>
      </c>
      <c r="O76" s="2">
        <v>181571.89904</v>
      </c>
      <c r="P76" s="2"/>
    </row>
    <row r="77" spans="1:16" ht="15.75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57"/>
      <c r="O77" s="2"/>
      <c r="P77" s="2"/>
    </row>
    <row r="78" spans="1:16" ht="15.75">
      <c r="A78" s="7"/>
      <c r="B78" s="7"/>
      <c r="C78" s="7"/>
      <c r="D78" s="13"/>
      <c r="E78" s="13"/>
      <c r="F78" s="4"/>
      <c r="G78" s="4"/>
      <c r="H78" s="4"/>
      <c r="I78" s="4"/>
      <c r="J78" s="4"/>
      <c r="K78" s="4"/>
      <c r="L78" s="4"/>
      <c r="M78" s="4"/>
      <c r="N78" s="57"/>
      <c r="O78" s="2"/>
      <c r="P78" s="2"/>
    </row>
    <row r="79" spans="1:16" ht="15.75">
      <c r="A79" s="7" t="s">
        <v>5</v>
      </c>
      <c r="B79" s="7"/>
      <c r="C79" s="7"/>
      <c r="D79" s="13">
        <v>0</v>
      </c>
      <c r="E79" s="13"/>
      <c r="F79" s="4">
        <v>0</v>
      </c>
      <c r="G79" s="4"/>
      <c r="H79" s="4">
        <v>0</v>
      </c>
      <c r="I79" s="4"/>
      <c r="J79" s="4">
        <v>-5687</v>
      </c>
      <c r="K79" s="4"/>
      <c r="L79" s="4">
        <v>-5687</v>
      </c>
      <c r="M79" s="4"/>
      <c r="N79" s="57">
        <v>0</v>
      </c>
      <c r="O79" s="2">
        <v>-5687</v>
      </c>
      <c r="P79" s="2"/>
    </row>
    <row r="80" spans="1:16" ht="15.75">
      <c r="A80" s="7"/>
      <c r="B80" s="7"/>
      <c r="C80" s="7"/>
      <c r="D80" s="13"/>
      <c r="E80" s="13"/>
      <c r="F80" s="4"/>
      <c r="G80" s="4"/>
      <c r="H80" s="4"/>
      <c r="I80" s="4"/>
      <c r="J80" s="4"/>
      <c r="K80" s="4"/>
      <c r="L80" s="4"/>
      <c r="M80" s="4"/>
      <c r="N80" s="57"/>
      <c r="O80" s="2"/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57"/>
      <c r="O81" s="2"/>
      <c r="P81" s="2"/>
    </row>
    <row r="82" spans="1:16" ht="15.75">
      <c r="A82" s="55" t="s">
        <v>120</v>
      </c>
      <c r="B82" s="7"/>
      <c r="C82" s="7"/>
      <c r="D82" s="13">
        <v>0</v>
      </c>
      <c r="E82" s="13"/>
      <c r="F82" s="4">
        <v>0</v>
      </c>
      <c r="G82" s="4"/>
      <c r="H82" s="4">
        <v>0</v>
      </c>
      <c r="I82" s="4"/>
      <c r="J82" s="15">
        <v>10863</v>
      </c>
      <c r="K82" s="4"/>
      <c r="L82" s="4">
        <v>10863</v>
      </c>
      <c r="M82" s="4"/>
      <c r="N82" s="57">
        <v>468</v>
      </c>
      <c r="O82" s="2">
        <v>11331</v>
      </c>
      <c r="P82" s="2"/>
    </row>
    <row r="83" spans="1:16" ht="15.75">
      <c r="A83" s="7"/>
      <c r="B83" s="7"/>
      <c r="C83" s="7"/>
      <c r="D83" s="13"/>
      <c r="E83" s="13"/>
      <c r="F83" s="4"/>
      <c r="G83" s="4"/>
      <c r="H83" s="4"/>
      <c r="I83" s="4"/>
      <c r="J83" s="15"/>
      <c r="K83" s="4"/>
      <c r="L83" s="4"/>
      <c r="M83" s="4"/>
      <c r="N83" s="57"/>
      <c r="O83" s="2"/>
      <c r="P83" s="2"/>
    </row>
    <row r="84" spans="1:16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57"/>
      <c r="O84" s="2"/>
      <c r="P84" s="2"/>
    </row>
    <row r="85" spans="1:16" ht="16.5" thickBot="1">
      <c r="A85" s="31" t="s">
        <v>139</v>
      </c>
      <c r="B85" s="31"/>
      <c r="C85" s="31"/>
      <c r="D85" s="27">
        <v>75831</v>
      </c>
      <c r="E85" s="27"/>
      <c r="F85" s="27">
        <v>4267.89904</v>
      </c>
      <c r="G85" s="27"/>
      <c r="H85" s="27">
        <v>2418</v>
      </c>
      <c r="I85" s="27"/>
      <c r="J85" s="27">
        <v>100025</v>
      </c>
      <c r="K85" s="27"/>
      <c r="L85" s="27">
        <v>182541.89904</v>
      </c>
      <c r="M85" s="27">
        <v>0</v>
      </c>
      <c r="N85" s="27">
        <v>4674</v>
      </c>
      <c r="O85" s="27">
        <v>187215.89904</v>
      </c>
      <c r="P85" s="2"/>
    </row>
    <row r="86" ht="16.5" thickTop="1"/>
    <row r="88" spans="1:3" ht="15.75">
      <c r="A88" s="32" t="s">
        <v>147</v>
      </c>
      <c r="B88" s="32"/>
      <c r="C88" s="32"/>
    </row>
    <row r="89" spans="1:3" ht="15.75">
      <c r="A89" s="17" t="s">
        <v>148</v>
      </c>
      <c r="B89" s="17"/>
      <c r="C89" s="17"/>
    </row>
  </sheetData>
  <sheetProtection/>
  <mergeCells count="7">
    <mergeCell ref="D10:L10"/>
    <mergeCell ref="D68:L68"/>
    <mergeCell ref="H11:K11"/>
    <mergeCell ref="H69:K69"/>
    <mergeCell ref="F46:G46"/>
    <mergeCell ref="H46:K46"/>
    <mergeCell ref="E69:G69"/>
  </mergeCells>
  <printOptions/>
  <pageMargins left="0.24" right="0.24" top="0.4" bottom="0.2" header="0.4" footer="0.2"/>
  <pageSetup horizontalDpi="600" verticalDpi="6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3"/>
  <sheetViews>
    <sheetView tabSelected="1" view="pageBreakPreview" zoomScaleSheetLayoutView="100" zoomScalePageLayoutView="0" workbookViewId="0" topLeftCell="A33">
      <selection activeCell="A17" sqref="A17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9.25390625" style="43" customWidth="1"/>
    <col min="5" max="5" width="4.00390625" style="43" customWidth="1"/>
    <col min="6" max="6" width="13.875" style="43" customWidth="1"/>
    <col min="7" max="7" width="4.00390625" style="43" customWidth="1"/>
    <col min="8" max="8" width="3.625" style="43" customWidth="1"/>
    <col min="9" max="9" width="13.37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37"/>
      <c r="G1" s="37"/>
      <c r="H1" s="37"/>
      <c r="I1" s="37"/>
      <c r="J1" s="37"/>
    </row>
    <row r="2" spans="3:10" ht="15.75">
      <c r="C2" s="22"/>
      <c r="D2" s="34" t="s">
        <v>31</v>
      </c>
      <c r="E2" s="22"/>
      <c r="F2" s="22"/>
      <c r="G2" s="22"/>
      <c r="H2" s="22"/>
      <c r="I2" s="22"/>
      <c r="J2" s="22"/>
    </row>
    <row r="3" spans="3:10" ht="15.75">
      <c r="C3" s="22"/>
      <c r="D3" s="34" t="s">
        <v>30</v>
      </c>
      <c r="E3" s="22"/>
      <c r="F3" s="22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22"/>
      <c r="G5" s="22"/>
      <c r="H5" s="22"/>
      <c r="I5" s="22"/>
      <c r="J5" s="22"/>
    </row>
    <row r="6" spans="1:10" ht="15.75">
      <c r="A6" s="1" t="s">
        <v>126</v>
      </c>
      <c r="B6" s="1"/>
      <c r="C6" s="1"/>
      <c r="D6" s="1"/>
      <c r="E6" s="1"/>
      <c r="F6" s="62"/>
      <c r="G6" s="62"/>
      <c r="H6" s="62"/>
      <c r="I6" s="62"/>
      <c r="J6" s="62"/>
    </row>
    <row r="7" spans="1:10" ht="15.75">
      <c r="A7" s="1" t="s">
        <v>136</v>
      </c>
      <c r="B7" s="1"/>
      <c r="C7" s="1"/>
      <c r="D7" s="1"/>
      <c r="E7" s="1"/>
      <c r="F7" s="62"/>
      <c r="G7" s="62"/>
      <c r="H7" s="62"/>
      <c r="I7" s="62"/>
      <c r="J7" s="62"/>
    </row>
    <row r="8" spans="1:10" ht="15.75">
      <c r="A8" s="1"/>
      <c r="B8" s="1"/>
      <c r="C8" s="1"/>
      <c r="D8" s="1"/>
      <c r="E8" s="1"/>
      <c r="F8" s="5"/>
      <c r="G8" s="62"/>
      <c r="H8" s="62"/>
      <c r="I8" s="62"/>
      <c r="J8" s="62"/>
    </row>
    <row r="9" spans="1:10" ht="15.75">
      <c r="A9" s="1"/>
      <c r="B9" s="1"/>
      <c r="C9" s="1"/>
      <c r="D9" s="1"/>
      <c r="E9" s="1"/>
      <c r="F9" s="9" t="s">
        <v>1</v>
      </c>
      <c r="G9" s="62"/>
      <c r="H9" s="62"/>
      <c r="I9" s="9" t="s">
        <v>86</v>
      </c>
      <c r="J9" s="62"/>
    </row>
    <row r="10" spans="1:10" ht="15.75">
      <c r="A10" s="1"/>
      <c r="B10" s="1"/>
      <c r="C10" s="1"/>
      <c r="D10" s="1"/>
      <c r="E10" s="1"/>
      <c r="F10" s="9" t="s">
        <v>85</v>
      </c>
      <c r="G10" s="62"/>
      <c r="H10" s="62"/>
      <c r="I10" s="9" t="s">
        <v>85</v>
      </c>
      <c r="J10" s="62"/>
    </row>
    <row r="11" spans="1:10" ht="15.75">
      <c r="A11" s="1"/>
      <c r="B11" s="1"/>
      <c r="C11" s="1"/>
      <c r="D11" s="1"/>
      <c r="E11" s="1"/>
      <c r="F11" s="20">
        <v>40847</v>
      </c>
      <c r="G11" s="62"/>
      <c r="H11" s="62"/>
      <c r="I11" s="20">
        <v>40482</v>
      </c>
      <c r="J11" s="62"/>
    </row>
    <row r="12" spans="1:10" ht="15.75">
      <c r="A12" s="14"/>
      <c r="B12" s="14"/>
      <c r="C12" s="14"/>
      <c r="D12" s="14"/>
      <c r="E12" s="14"/>
      <c r="F12" s="23" t="s">
        <v>0</v>
      </c>
      <c r="G12" s="55"/>
      <c r="H12" s="55"/>
      <c r="I12" s="23" t="s">
        <v>0</v>
      </c>
      <c r="J12" s="62"/>
    </row>
    <row r="13" spans="1:10" ht="15.75">
      <c r="A13" s="55"/>
      <c r="B13" s="55"/>
      <c r="C13" s="55"/>
      <c r="D13" s="55"/>
      <c r="E13" s="55"/>
      <c r="F13" s="9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5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69">
        <f>+ConCPL!G33</f>
        <v>15335</v>
      </c>
      <c r="G15" s="55"/>
      <c r="H15" s="55"/>
      <c r="I15" s="69">
        <v>15390</v>
      </c>
      <c r="J15" s="55"/>
    </row>
    <row r="16" spans="1:10" ht="15.75" customHeight="1">
      <c r="A16" s="55" t="s">
        <v>149</v>
      </c>
      <c r="B16" s="55"/>
      <c r="C16" s="55"/>
      <c r="D16" s="55"/>
      <c r="E16" s="55"/>
      <c r="F16" s="69"/>
      <c r="G16" s="55"/>
      <c r="H16" s="55"/>
      <c r="I16" s="69"/>
      <c r="J16" s="55"/>
    </row>
    <row r="17" spans="1:10" ht="15.75" customHeight="1">
      <c r="A17" s="55"/>
      <c r="B17" s="55"/>
      <c r="C17" s="55" t="s">
        <v>95</v>
      </c>
      <c r="D17" s="55"/>
      <c r="E17" s="55"/>
      <c r="F17" s="69">
        <f>-ConCPL!G31</f>
        <v>20</v>
      </c>
      <c r="G17" s="55"/>
      <c r="H17" s="55"/>
      <c r="I17" s="69">
        <v>-60</v>
      </c>
      <c r="J17" s="55"/>
    </row>
    <row r="18" spans="1:10" ht="15.75" customHeight="1">
      <c r="A18" s="55"/>
      <c r="B18" s="55"/>
      <c r="C18" s="55" t="s">
        <v>10</v>
      </c>
      <c r="D18" s="55"/>
      <c r="E18" s="55"/>
      <c r="F18" s="69">
        <v>150</v>
      </c>
      <c r="G18" s="55"/>
      <c r="H18" s="55"/>
      <c r="I18" s="69">
        <v>207</v>
      </c>
      <c r="J18" s="55"/>
    </row>
    <row r="19" spans="1:10" ht="15.75" customHeight="1" hidden="1">
      <c r="A19" s="55"/>
      <c r="B19" s="55"/>
      <c r="C19" s="55" t="s">
        <v>52</v>
      </c>
      <c r="D19" s="55"/>
      <c r="E19" s="55"/>
      <c r="F19" s="69">
        <v>0</v>
      </c>
      <c r="G19" s="55"/>
      <c r="H19" s="55"/>
      <c r="I19" s="69">
        <v>0</v>
      </c>
      <c r="J19" s="55"/>
    </row>
    <row r="20" spans="1:10" ht="15.75" customHeight="1">
      <c r="A20" s="55"/>
      <c r="B20" s="55"/>
      <c r="C20" s="55" t="s">
        <v>54</v>
      </c>
      <c r="D20" s="55"/>
      <c r="E20" s="55"/>
      <c r="F20" s="82">
        <v>-1269</v>
      </c>
      <c r="G20" s="61"/>
      <c r="H20" s="61"/>
      <c r="I20" s="82">
        <v>-833</v>
      </c>
      <c r="J20" s="55"/>
    </row>
    <row r="21" spans="1:10" ht="15.75">
      <c r="A21" s="55" t="s">
        <v>97</v>
      </c>
      <c r="B21" s="55"/>
      <c r="C21" s="55"/>
      <c r="D21" s="55"/>
      <c r="E21" s="55"/>
      <c r="F21" s="69">
        <f>SUM(F15:F20)</f>
        <v>14236</v>
      </c>
      <c r="G21" s="61"/>
      <c r="H21" s="61"/>
      <c r="I21" s="69">
        <f>SUM(I15:I20)</f>
        <v>14704</v>
      </c>
      <c r="J21" s="55"/>
    </row>
    <row r="22" spans="1:10" ht="15.75" customHeight="1">
      <c r="A22" s="55" t="s">
        <v>127</v>
      </c>
      <c r="B22" s="55"/>
      <c r="C22" s="55"/>
      <c r="D22" s="55"/>
      <c r="E22" s="55"/>
      <c r="F22" s="82"/>
      <c r="G22" s="61"/>
      <c r="H22" s="61"/>
      <c r="I22" s="82"/>
      <c r="J22" s="55"/>
    </row>
    <row r="23" spans="1:10" ht="15.75" customHeight="1" hidden="1">
      <c r="A23" s="55"/>
      <c r="B23" s="61" t="s">
        <v>128</v>
      </c>
      <c r="C23" s="62"/>
      <c r="D23" s="55"/>
      <c r="E23" s="55"/>
      <c r="F23" s="69"/>
      <c r="G23" s="61"/>
      <c r="H23" s="61"/>
      <c r="I23" s="69"/>
      <c r="J23" s="55"/>
    </row>
    <row r="24" spans="1:10" ht="15.75" customHeight="1" hidden="1">
      <c r="A24" s="55"/>
      <c r="B24" s="55"/>
      <c r="C24" s="55" t="s">
        <v>93</v>
      </c>
      <c r="D24" s="55"/>
      <c r="E24" s="55"/>
      <c r="F24" s="68">
        <f>+ConCBS!H24-ConCBS!E24</f>
        <v>471</v>
      </c>
      <c r="G24" s="61"/>
      <c r="H24" s="61"/>
      <c r="I24" s="68">
        <v>369</v>
      </c>
      <c r="J24" s="55"/>
    </row>
    <row r="25" spans="1:10" ht="15.75" customHeight="1" hidden="1">
      <c r="A25" s="55"/>
      <c r="B25" s="55"/>
      <c r="C25" s="55" t="s">
        <v>92</v>
      </c>
      <c r="D25" s="55"/>
      <c r="E25" s="55"/>
      <c r="F25" s="71">
        <f>+ConCBS!H23-ConCBS!E23</f>
        <v>765</v>
      </c>
      <c r="G25" s="61"/>
      <c r="H25" s="61"/>
      <c r="I25" s="71">
        <v>-34</v>
      </c>
      <c r="J25" s="55"/>
    </row>
    <row r="26" spans="1:10" ht="15.75" customHeight="1" hidden="1">
      <c r="A26" s="55"/>
      <c r="B26" s="55"/>
      <c r="C26" s="55" t="s">
        <v>98</v>
      </c>
      <c r="D26" s="55"/>
      <c r="E26" s="55"/>
      <c r="F26" s="73">
        <f>+ConCBS!H25-ConCBS!E25</f>
        <v>12942</v>
      </c>
      <c r="G26" s="61"/>
      <c r="H26" s="61"/>
      <c r="I26" s="73">
        <v>-6465</v>
      </c>
      <c r="J26" s="55"/>
    </row>
    <row r="27" spans="1:10" ht="15.75" customHeight="1">
      <c r="A27" s="55"/>
      <c r="B27" s="62"/>
      <c r="C27" s="61" t="s">
        <v>128</v>
      </c>
      <c r="D27" s="55"/>
      <c r="E27" s="55"/>
      <c r="F27" s="71">
        <f>SUM(F24:F26)</f>
        <v>14178</v>
      </c>
      <c r="G27" s="61"/>
      <c r="H27" s="61"/>
      <c r="I27" s="71">
        <v>-6130</v>
      </c>
      <c r="J27" s="55"/>
    </row>
    <row r="28" spans="1:10" ht="15.75" customHeight="1" hidden="1">
      <c r="A28" s="55"/>
      <c r="B28" s="55" t="s">
        <v>129</v>
      </c>
      <c r="C28" s="55"/>
      <c r="D28" s="55"/>
      <c r="E28" s="55"/>
      <c r="F28" s="71"/>
      <c r="G28" s="61"/>
      <c r="H28" s="61"/>
      <c r="I28" s="71"/>
      <c r="J28" s="55"/>
    </row>
    <row r="29" spans="1:10" ht="15.75" customHeight="1" hidden="1">
      <c r="A29" s="55"/>
      <c r="B29" s="55"/>
      <c r="C29" s="55" t="s">
        <v>82</v>
      </c>
      <c r="D29" s="55"/>
      <c r="E29" s="55"/>
      <c r="F29" s="73">
        <f>+ConCBS!E46-ConCBS!H46</f>
        <v>1755</v>
      </c>
      <c r="G29" s="61"/>
      <c r="H29" s="61"/>
      <c r="I29" s="73">
        <v>4227</v>
      </c>
      <c r="J29" s="55"/>
    </row>
    <row r="30" spans="1:10" ht="15.75" customHeight="1">
      <c r="A30" s="55"/>
      <c r="B30" s="62"/>
      <c r="C30" s="55" t="s">
        <v>129</v>
      </c>
      <c r="D30" s="55"/>
      <c r="E30" s="55"/>
      <c r="F30" s="73">
        <f>SUM(F29)</f>
        <v>1755</v>
      </c>
      <c r="G30" s="61"/>
      <c r="H30" s="61"/>
      <c r="I30" s="73">
        <v>4227</v>
      </c>
      <c r="J30" s="55"/>
    </row>
    <row r="31" spans="1:10" ht="15.75" customHeight="1">
      <c r="A31" s="55"/>
      <c r="B31" s="55"/>
      <c r="C31" s="55"/>
      <c r="D31" s="55"/>
      <c r="E31" s="55"/>
      <c r="F31" s="92">
        <f>F27+F30</f>
        <v>15933</v>
      </c>
      <c r="G31" s="61"/>
      <c r="H31" s="61"/>
      <c r="I31" s="92">
        <f>I27+I30</f>
        <v>-1903</v>
      </c>
      <c r="J31" s="55"/>
    </row>
    <row r="32" spans="1:10" ht="15.75">
      <c r="A32" s="55" t="s">
        <v>117</v>
      </c>
      <c r="B32" s="55"/>
      <c r="C32" s="55"/>
      <c r="D32" s="55"/>
      <c r="E32" s="55"/>
      <c r="F32" s="93">
        <f>F21+F31</f>
        <v>30169</v>
      </c>
      <c r="G32" s="61"/>
      <c r="H32" s="61"/>
      <c r="I32" s="93">
        <f>I21+I31</f>
        <v>12801</v>
      </c>
      <c r="J32" s="61"/>
    </row>
    <row r="33" spans="1:10" ht="15.75" customHeight="1">
      <c r="A33" s="55"/>
      <c r="B33" s="55"/>
      <c r="C33" s="55" t="s">
        <v>12</v>
      </c>
      <c r="D33" s="55"/>
      <c r="E33" s="55"/>
      <c r="F33" s="82">
        <f>+ConCBS!H26-ConCBS!E26+ConCBS!E47-ConCBS!H47+ConCBS!E43-ConCBS!H43+ConCPL!G35</f>
        <v>-4435</v>
      </c>
      <c r="G33" s="61"/>
      <c r="H33" s="61"/>
      <c r="I33" s="82">
        <v>-4092</v>
      </c>
      <c r="J33" s="61"/>
    </row>
    <row r="34" spans="1:10" ht="15.75">
      <c r="A34" s="61" t="s">
        <v>105</v>
      </c>
      <c r="B34" s="61"/>
      <c r="C34" s="31"/>
      <c r="D34" s="31"/>
      <c r="E34" s="31"/>
      <c r="F34" s="65">
        <f>F32+F33</f>
        <v>25734</v>
      </c>
      <c r="G34" s="61"/>
      <c r="H34" s="61"/>
      <c r="I34" s="65">
        <f>SUM(I32:I33)</f>
        <v>8709</v>
      </c>
      <c r="J34" s="31"/>
    </row>
    <row r="35" spans="1:10" ht="15.75">
      <c r="A35" s="55"/>
      <c r="B35" s="55"/>
      <c r="C35" s="55"/>
      <c r="D35" s="55"/>
      <c r="E35" s="55"/>
      <c r="F35" s="69"/>
      <c r="G35" s="61"/>
      <c r="H35" s="61"/>
      <c r="I35" s="69"/>
      <c r="J35" s="61"/>
    </row>
    <row r="36" spans="1:10" ht="15.75">
      <c r="A36" s="14" t="s">
        <v>13</v>
      </c>
      <c r="B36" s="14"/>
      <c r="C36" s="14"/>
      <c r="D36" s="55"/>
      <c r="E36" s="55"/>
      <c r="F36" s="82"/>
      <c r="G36" s="61"/>
      <c r="H36" s="61"/>
      <c r="I36" s="82"/>
      <c r="J36" s="55"/>
    </row>
    <row r="37" spans="1:10" ht="15.75" customHeight="1" hidden="1">
      <c r="A37" s="55"/>
      <c r="B37" s="55"/>
      <c r="C37" s="55" t="s">
        <v>55</v>
      </c>
      <c r="D37" s="55"/>
      <c r="E37" s="55"/>
      <c r="F37" s="68">
        <v>0</v>
      </c>
      <c r="G37" s="61"/>
      <c r="H37" s="61"/>
      <c r="I37" s="68">
        <v>0</v>
      </c>
      <c r="J37" s="55"/>
    </row>
    <row r="38" spans="1:10" ht="15.75">
      <c r="A38" s="55"/>
      <c r="B38" s="55"/>
      <c r="C38" s="55" t="s">
        <v>78</v>
      </c>
      <c r="D38" s="55"/>
      <c r="E38" s="55"/>
      <c r="F38" s="71">
        <f>+ConCBS!H18-ConCBS!E18-F17</f>
        <v>0</v>
      </c>
      <c r="G38" s="61"/>
      <c r="H38" s="61"/>
      <c r="I38" s="71">
        <v>0</v>
      </c>
      <c r="J38" s="55"/>
    </row>
    <row r="39" spans="1:10" ht="15.75">
      <c r="A39" s="55"/>
      <c r="B39" s="55"/>
      <c r="C39" s="55" t="s">
        <v>84</v>
      </c>
      <c r="D39" s="55"/>
      <c r="E39" s="55"/>
      <c r="F39" s="71">
        <f>+ConCBS!H16+ConCBS!H17-ConCBS!E16-ConCBS!E17-CCFS!F18-CCFS!F19-CCFS!F41</f>
        <v>-528</v>
      </c>
      <c r="G39" s="61"/>
      <c r="H39" s="61"/>
      <c r="I39" s="71">
        <v>-26</v>
      </c>
      <c r="J39" s="55"/>
    </row>
    <row r="40" spans="1:10" ht="15.75">
      <c r="A40" s="55"/>
      <c r="B40" s="55"/>
      <c r="C40" s="55" t="s">
        <v>47</v>
      </c>
      <c r="D40" s="55"/>
      <c r="E40" s="55"/>
      <c r="F40" s="71">
        <f>+ConCBS!H20-ConCBS!E20</f>
        <v>-2916</v>
      </c>
      <c r="G40" s="61"/>
      <c r="H40" s="61"/>
      <c r="I40" s="71">
        <v>-3635</v>
      </c>
      <c r="J40" s="55"/>
    </row>
    <row r="41" spans="1:10" ht="15.75" hidden="1">
      <c r="A41" s="55"/>
      <c r="B41" s="55"/>
      <c r="C41" s="55" t="s">
        <v>53</v>
      </c>
      <c r="D41" s="55"/>
      <c r="E41" s="55"/>
      <c r="F41" s="71">
        <v>0</v>
      </c>
      <c r="G41" s="61"/>
      <c r="H41" s="61"/>
      <c r="I41" s="71">
        <v>0</v>
      </c>
      <c r="J41" s="55"/>
    </row>
    <row r="42" spans="1:10" ht="15.75">
      <c r="A42" s="55"/>
      <c r="B42" s="55"/>
      <c r="C42" s="55" t="s">
        <v>14</v>
      </c>
      <c r="D42" s="55"/>
      <c r="E42" s="55"/>
      <c r="F42" s="73">
        <f>-F20</f>
        <v>1269</v>
      </c>
      <c r="G42" s="61"/>
      <c r="H42" s="61"/>
      <c r="I42" s="73">
        <v>833</v>
      </c>
      <c r="J42" s="55"/>
    </row>
    <row r="43" spans="1:10" ht="15.75">
      <c r="A43" s="61" t="s">
        <v>122</v>
      </c>
      <c r="B43" s="61"/>
      <c r="C43" s="31"/>
      <c r="D43" s="31"/>
      <c r="E43" s="31"/>
      <c r="F43" s="65">
        <f>SUM(F37:F42)</f>
        <v>-2175</v>
      </c>
      <c r="G43" s="61"/>
      <c r="H43" s="61"/>
      <c r="I43" s="65">
        <f>SUM(I37:I42)</f>
        <v>-2828</v>
      </c>
      <c r="J43" s="31"/>
    </row>
    <row r="44" spans="1:10" ht="15.75">
      <c r="A44" s="55"/>
      <c r="B44" s="55"/>
      <c r="C44" s="55"/>
      <c r="D44" s="55"/>
      <c r="E44" s="55"/>
      <c r="F44" s="69"/>
      <c r="G44" s="61"/>
      <c r="H44" s="61"/>
      <c r="I44" s="69"/>
      <c r="J44" s="55"/>
    </row>
    <row r="45" spans="1:10" ht="15.75">
      <c r="A45" s="14" t="s">
        <v>48</v>
      </c>
      <c r="B45" s="14"/>
      <c r="C45" s="55"/>
      <c r="D45" s="55"/>
      <c r="E45" s="55"/>
      <c r="F45" s="69"/>
      <c r="G45" s="61"/>
      <c r="H45" s="61"/>
      <c r="I45" s="69"/>
      <c r="J45" s="55"/>
    </row>
    <row r="46" spans="1:10" ht="15.75">
      <c r="A46" s="14"/>
      <c r="B46" s="14"/>
      <c r="C46" s="55" t="s">
        <v>50</v>
      </c>
      <c r="D46" s="55"/>
      <c r="E46" s="55"/>
      <c r="F46" s="68">
        <f>CSCE!L21</f>
        <v>-8532</v>
      </c>
      <c r="G46" s="61"/>
      <c r="H46" s="61"/>
      <c r="I46" s="68">
        <v>-5687</v>
      </c>
      <c r="J46" s="55"/>
    </row>
    <row r="47" spans="1:10" ht="15.75">
      <c r="A47" s="55"/>
      <c r="B47" s="55"/>
      <c r="C47" s="55" t="s">
        <v>15</v>
      </c>
      <c r="D47" s="55"/>
      <c r="E47" s="55"/>
      <c r="F47" s="73">
        <f>CSCE!N21</f>
        <v>0</v>
      </c>
      <c r="G47" s="61"/>
      <c r="H47" s="61"/>
      <c r="I47" s="73">
        <v>0</v>
      </c>
      <c r="J47" s="55"/>
    </row>
    <row r="48" spans="1:10" ht="15" customHeight="1">
      <c r="A48" s="61" t="s">
        <v>51</v>
      </c>
      <c r="B48" s="61"/>
      <c r="C48" s="61"/>
      <c r="D48" s="61"/>
      <c r="E48" s="61"/>
      <c r="F48" s="19">
        <f>+F46+F47</f>
        <v>-8532</v>
      </c>
      <c r="G48" s="61"/>
      <c r="H48" s="61"/>
      <c r="I48" s="19">
        <f>SUM(I46:I47)</f>
        <v>-5687</v>
      </c>
      <c r="J48" s="61"/>
    </row>
    <row r="49" spans="1:10" ht="15.75">
      <c r="A49" s="55"/>
      <c r="B49" s="55"/>
      <c r="C49" s="55"/>
      <c r="D49" s="55"/>
      <c r="E49" s="55"/>
      <c r="F49" s="69"/>
      <c r="G49" s="61"/>
      <c r="H49" s="61"/>
      <c r="I49" s="69"/>
      <c r="J49" s="55"/>
    </row>
    <row r="50" spans="1:10" ht="15.75">
      <c r="A50" s="55" t="s">
        <v>123</v>
      </c>
      <c r="B50" s="55"/>
      <c r="C50" s="55"/>
      <c r="D50" s="55"/>
      <c r="E50" s="55"/>
      <c r="F50" s="69">
        <f>+F48+F43+F34</f>
        <v>15027</v>
      </c>
      <c r="G50" s="61"/>
      <c r="H50" s="61"/>
      <c r="I50" s="69">
        <f>I34+I43+I48</f>
        <v>194</v>
      </c>
      <c r="J50" s="55"/>
    </row>
    <row r="51" spans="1:10" ht="15.75">
      <c r="A51" s="55" t="s">
        <v>49</v>
      </c>
      <c r="B51" s="55"/>
      <c r="C51" s="55"/>
      <c r="D51" s="55"/>
      <c r="E51" s="55"/>
      <c r="F51" s="69">
        <f>+ConCBS!H27</f>
        <v>59532</v>
      </c>
      <c r="G51" s="61"/>
      <c r="H51" s="61"/>
      <c r="I51" s="69">
        <v>53077</v>
      </c>
      <c r="J51" s="55"/>
    </row>
    <row r="52" spans="1:10" ht="15.75">
      <c r="A52" s="61" t="s">
        <v>124</v>
      </c>
      <c r="B52" s="61"/>
      <c r="C52" s="31"/>
      <c r="D52" s="31"/>
      <c r="E52" s="31"/>
      <c r="F52" s="33">
        <f>+F50+F51</f>
        <v>74559</v>
      </c>
      <c r="G52" s="31"/>
      <c r="H52" s="31"/>
      <c r="I52" s="33">
        <v>53271</v>
      </c>
      <c r="J52" s="55"/>
    </row>
    <row r="53" spans="1:10" ht="15.75">
      <c r="A53" s="14"/>
      <c r="B53" s="14"/>
      <c r="C53" s="55"/>
      <c r="D53" s="55"/>
      <c r="E53" s="55"/>
      <c r="F53" s="55"/>
      <c r="G53" s="61"/>
      <c r="H53" s="61"/>
      <c r="I53" s="55"/>
      <c r="J53" s="55"/>
    </row>
    <row r="54" spans="1:10" ht="16.5" thickBot="1">
      <c r="A54" s="55"/>
      <c r="B54" s="55"/>
      <c r="C54" s="55"/>
      <c r="D54" s="55"/>
      <c r="E54" s="55"/>
      <c r="F54" s="75"/>
      <c r="G54" s="61"/>
      <c r="H54" s="61"/>
      <c r="I54" s="75"/>
      <c r="J54" s="55"/>
    </row>
    <row r="55" spans="1:10" ht="15.75">
      <c r="A55" s="94" t="s">
        <v>99</v>
      </c>
      <c r="B55" s="95"/>
      <c r="C55" s="95"/>
      <c r="D55" s="95"/>
      <c r="E55" s="95"/>
      <c r="F55" s="95"/>
      <c r="G55" s="96"/>
      <c r="H55" s="96"/>
      <c r="I55" s="95"/>
      <c r="J55" s="97"/>
    </row>
    <row r="56" spans="1:10" ht="15.75">
      <c r="A56" s="98" t="s">
        <v>100</v>
      </c>
      <c r="B56" s="55"/>
      <c r="C56" s="55"/>
      <c r="D56" s="55"/>
      <c r="E56" s="55"/>
      <c r="F56" s="65">
        <v>23765</v>
      </c>
      <c r="G56" s="61"/>
      <c r="H56" s="61"/>
      <c r="I56" s="69">
        <v>15418</v>
      </c>
      <c r="J56" s="99"/>
    </row>
    <row r="57" spans="1:10" ht="15.75">
      <c r="A57" s="98" t="s">
        <v>103</v>
      </c>
      <c r="B57" s="55"/>
      <c r="C57" s="55"/>
      <c r="D57" s="55"/>
      <c r="E57" s="55"/>
      <c r="F57" s="65">
        <v>50794</v>
      </c>
      <c r="G57" s="61"/>
      <c r="H57" s="61"/>
      <c r="I57" s="69">
        <v>37853</v>
      </c>
      <c r="J57" s="99"/>
    </row>
    <row r="58" spans="1:10" ht="16.5" thickBot="1">
      <c r="A58" s="98"/>
      <c r="B58" s="55"/>
      <c r="C58" s="55"/>
      <c r="D58" s="55"/>
      <c r="E58" s="55"/>
      <c r="F58" s="27">
        <f>SUM(F56:F57)</f>
        <v>74559</v>
      </c>
      <c r="G58" s="61"/>
      <c r="H58" s="61"/>
      <c r="I58" s="8">
        <v>53271</v>
      </c>
      <c r="J58" s="99"/>
    </row>
    <row r="59" spans="1:10" ht="17.25" thickBot="1" thickTop="1">
      <c r="A59" s="100"/>
      <c r="B59" s="101"/>
      <c r="C59" s="101"/>
      <c r="D59" s="101"/>
      <c r="E59" s="101"/>
      <c r="F59" s="101"/>
      <c r="G59" s="102"/>
      <c r="H59" s="102"/>
      <c r="I59" s="103"/>
      <c r="J59" s="104"/>
    </row>
    <row r="60" spans="1:10" ht="15.75">
      <c r="A60" s="55"/>
      <c r="B60" s="55"/>
      <c r="C60" s="55"/>
      <c r="D60" s="55"/>
      <c r="E60" s="55"/>
      <c r="F60" s="55"/>
      <c r="G60" s="61"/>
      <c r="H60" s="61"/>
      <c r="I60" s="65"/>
      <c r="J60" s="62"/>
    </row>
    <row r="61" spans="1:10" ht="15.75">
      <c r="A61" s="32" t="s">
        <v>147</v>
      </c>
      <c r="B61" s="55"/>
      <c r="C61" s="32"/>
      <c r="D61" s="32"/>
      <c r="E61" s="55"/>
      <c r="F61" s="55"/>
      <c r="G61" s="61"/>
      <c r="H61" s="61"/>
      <c r="I61" s="65"/>
      <c r="J61" s="62"/>
    </row>
    <row r="62" spans="1:10" ht="15.75">
      <c r="A62" s="17" t="s">
        <v>148</v>
      </c>
      <c r="B62" s="55"/>
      <c r="C62" s="32"/>
      <c r="D62" s="32"/>
      <c r="E62" s="55"/>
      <c r="F62" s="55"/>
      <c r="G62" s="61"/>
      <c r="H62" s="61"/>
      <c r="I62" s="65"/>
      <c r="J62" s="62"/>
    </row>
    <row r="63" spans="1:9" ht="15.75">
      <c r="A63" s="39"/>
      <c r="B63" s="39"/>
      <c r="C63" s="39"/>
      <c r="D63" s="39"/>
      <c r="E63" s="39"/>
      <c r="F63" s="39"/>
      <c r="G63" s="41"/>
      <c r="H63" s="41"/>
      <c r="I63" s="42"/>
    </row>
    <row r="64" spans="1:9" ht="15.75">
      <c r="A64" s="39"/>
      <c r="B64" s="39"/>
      <c r="C64" s="39"/>
      <c r="D64" s="39"/>
      <c r="E64" s="39"/>
      <c r="F64" s="39"/>
      <c r="G64" s="41"/>
      <c r="H64" s="41"/>
      <c r="I64" s="42"/>
    </row>
    <row r="65" spans="1:9" ht="15.75">
      <c r="A65" s="39"/>
      <c r="B65" s="39"/>
      <c r="C65" s="39"/>
      <c r="D65" s="39"/>
      <c r="E65" s="39"/>
      <c r="F65" s="39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39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39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39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39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39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39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39"/>
      <c r="G72" s="39"/>
      <c r="H72" s="39"/>
      <c r="I72" s="39"/>
    </row>
    <row r="73" spans="1:9" ht="15.75">
      <c r="A73" s="39"/>
      <c r="B73" s="39"/>
      <c r="C73" s="39"/>
      <c r="D73" s="39"/>
      <c r="E73" s="39"/>
      <c r="F73" s="39"/>
      <c r="G73" s="39"/>
      <c r="H73" s="39"/>
      <c r="I73" s="39"/>
    </row>
    <row r="74" spans="1:9" ht="15.75">
      <c r="A74" s="39"/>
      <c r="B74" s="39"/>
      <c r="C74" s="39"/>
      <c r="D74" s="39"/>
      <c r="E74" s="39"/>
      <c r="F74" s="39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39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39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39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39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39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39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39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39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39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39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39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39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39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39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39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39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39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39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39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39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39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39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39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39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39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39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39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39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39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39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39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39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39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39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39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39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39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39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39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39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39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39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39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39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39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39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39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39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39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39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39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39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39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39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39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39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39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39"/>
      <c r="G133" s="39"/>
      <c r="H133" s="39"/>
      <c r="I133" s="39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2011-12-16T09:17:18Z</cp:lastPrinted>
  <dcterms:created xsi:type="dcterms:W3CDTF">2009-12-01T08:53:03Z</dcterms:created>
  <dcterms:modified xsi:type="dcterms:W3CDTF">2011-12-16T09:17:22Z</dcterms:modified>
  <cp:category/>
  <cp:version/>
  <cp:contentType/>
  <cp:contentStatus/>
</cp:coreProperties>
</file>